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J:\ED\Teaching &amp; Learning\Teaching Support\Study Plan Templates\Master of Education\"/>
    </mc:Choice>
  </mc:AlternateContent>
  <xr:revisionPtr revIDLastSave="0" documentId="13_ncr:1_{3E7577D9-DCB8-4001-9D6E-AB5C0A34EFC3}" xr6:coauthVersionLast="47" xr6:coauthVersionMax="47" xr10:uidLastSave="{00000000-0000-0000-0000-000000000000}"/>
  <workbookProtection workbookAlgorithmName="SHA-512" workbookHashValue="HnDk02BU3eR6wsqNNirKJNZpO9Op1JTzLLVDaaZpDomF4ZUKHBZF0WOLk+u4XQBfU4ehPGJyxQQA1yFsanvN9g==" workbookSaltValue="mSCWWYLzM0IIT6AdK/kEkA==" workbookSpinCount="100000" lockStructure="1"/>
  <bookViews>
    <workbookView xWindow="-28920" yWindow="1725" windowWidth="29040" windowHeight="15840" xr2:uid="{00000000-000D-0000-FFFF-FFFF00000000}"/>
  </bookViews>
  <sheets>
    <sheet name="OM-EDUC" sheetId="1" r:id="rId1"/>
    <sheet name="Unitsets" sheetId="3" state="hidden" r:id="rId2"/>
    <sheet name="PG Handbook" sheetId="4" state="hidden" r:id="rId3"/>
  </sheets>
  <definedNames>
    <definedName name="Handbook">'PG Handbook'!$B:$G</definedName>
    <definedName name="OUAComm">Unitsets!$A$13:$C$17</definedName>
    <definedName name="_xlnm.Print_Area" localSheetId="0">'OM-EDUC'!$A$1:$F$31</definedName>
    <definedName name="Specs">Unitsets!$A$6:$B$10</definedName>
    <definedName name="StudyCombs">Unitsets!$F$4:$AK$21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E2" i="1"/>
  <c r="F2" i="1" l="1"/>
  <c r="A6" i="1" s="1"/>
  <c r="B6" i="1" s="1"/>
  <c r="E6" i="1" l="1"/>
  <c r="C6" i="1"/>
  <c r="A23" i="1"/>
  <c r="B23" i="1" s="1"/>
  <c r="A16" i="1"/>
  <c r="A9" i="1"/>
  <c r="A21" i="1"/>
  <c r="B21" i="1" s="1"/>
  <c r="A15" i="1"/>
  <c r="A19" i="1"/>
  <c r="B19" i="1" s="1"/>
  <c r="A7" i="1"/>
  <c r="A22" i="1"/>
  <c r="B22" i="1" s="1"/>
  <c r="A24" i="1"/>
  <c r="B24" i="1" s="1"/>
  <c r="A25" i="1"/>
  <c r="B25" i="1" s="1"/>
  <c r="A27" i="1"/>
  <c r="B27" i="1" s="1"/>
  <c r="A20" i="1"/>
  <c r="B20" i="1" s="1"/>
  <c r="A10" i="1"/>
  <c r="A12" i="1"/>
  <c r="A13" i="1"/>
  <c r="A26" i="1"/>
  <c r="B26" i="1" s="1"/>
  <c r="D6" i="1"/>
  <c r="C13" i="1" l="1"/>
  <c r="B13" i="1"/>
  <c r="C10" i="1"/>
  <c r="B10" i="1"/>
  <c r="C15" i="1"/>
  <c r="B15" i="1"/>
  <c r="C12" i="1"/>
  <c r="B12" i="1"/>
  <c r="C9" i="1"/>
  <c r="B9" i="1"/>
  <c r="C16" i="1"/>
  <c r="B16" i="1"/>
  <c r="C7" i="1"/>
  <c r="B7" i="1"/>
  <c r="E27" i="1"/>
  <c r="D27" i="1"/>
  <c r="D22" i="1"/>
  <c r="E22" i="1"/>
  <c r="E19" i="1"/>
  <c r="D19" i="1"/>
  <c r="E25" i="1"/>
  <c r="D25" i="1"/>
  <c r="C26" i="1"/>
  <c r="E26" i="1"/>
  <c r="D26" i="1"/>
  <c r="C20" i="1"/>
  <c r="E20" i="1"/>
  <c r="D20" i="1"/>
  <c r="C21" i="1"/>
  <c r="D21" i="1"/>
  <c r="E21" i="1"/>
  <c r="C24" i="1"/>
  <c r="E24" i="1"/>
  <c r="D24" i="1"/>
  <c r="E23" i="1"/>
  <c r="D23" i="1"/>
  <c r="C25" i="1"/>
  <c r="C27" i="1"/>
  <c r="C22" i="1"/>
  <c r="C19" i="1"/>
  <c r="D13" i="1"/>
  <c r="E13" i="1"/>
  <c r="E7" i="1"/>
  <c r="D7" i="1"/>
  <c r="C23" i="1"/>
  <c r="D12" i="1"/>
  <c r="E12" i="1"/>
  <c r="E10" i="1"/>
  <c r="D10" i="1"/>
  <c r="D15" i="1"/>
  <c r="E15" i="1"/>
  <c r="D9" i="1"/>
  <c r="E9" i="1"/>
  <c r="D16" i="1"/>
  <c r="E16" i="1"/>
</calcChain>
</file>

<file path=xl/sharedStrings.xml><?xml version="1.0" encoding="utf-8"?>
<sst xmlns="http://schemas.openxmlformats.org/spreadsheetml/2006/main" count="471" uniqueCount="138">
  <si>
    <r>
      <rPr>
        <b/>
        <sz val="11"/>
        <color theme="1"/>
        <rFont val="Arial"/>
        <family val="2"/>
      </rPr>
      <t>Curtin University</t>
    </r>
    <r>
      <rPr>
        <sz val="11"/>
        <color theme="1"/>
        <rFont val="Arial"/>
        <family val="2"/>
      </rPr>
      <t xml:space="preserve">
School of Education </t>
    </r>
  </si>
  <si>
    <t>Course:</t>
  </si>
  <si>
    <t>OUA Cd</t>
  </si>
  <si>
    <t>Unit Title</t>
  </si>
  <si>
    <t>Progress</t>
  </si>
  <si>
    <t>Commencing enrolment:</t>
  </si>
  <si>
    <t>Sequence of Enrolment</t>
  </si>
  <si>
    <t>Prior Study</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</si>
  <si>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</si>
  <si>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</si>
  <si>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SP4</t>
  </si>
  <si>
    <t>SP3</t>
  </si>
  <si>
    <t>SP2</t>
  </si>
  <si>
    <t>SP1</t>
  </si>
  <si>
    <t>START</t>
  </si>
  <si>
    <t>1SP3</t>
  </si>
  <si>
    <t>Blank</t>
  </si>
  <si>
    <t>1SP2</t>
  </si>
  <si>
    <t>1SP1</t>
  </si>
  <si>
    <t>1SP4</t>
  </si>
  <si>
    <t>EDUC6026</t>
  </si>
  <si>
    <t>EDUC6057</t>
  </si>
  <si>
    <t>EDUC6049</t>
  </si>
  <si>
    <t>EDUC6061</t>
  </si>
  <si>
    <t>EDUC6059</t>
  </si>
  <si>
    <t>EDUC6055</t>
  </si>
  <si>
    <t>SP commencing enrolment:</t>
  </si>
  <si>
    <t>EDUC6036</t>
  </si>
  <si>
    <t>LING6008</t>
  </si>
  <si>
    <t>EDUC6051</t>
  </si>
  <si>
    <t>GENE</t>
  </si>
  <si>
    <t>Customise your degree</t>
  </si>
  <si>
    <t>CULIN</t>
  </si>
  <si>
    <t>Cultural and Linguistic Diversity</t>
  </si>
  <si>
    <t>EDUC6053</t>
  </si>
  <si>
    <t>STEME</t>
  </si>
  <si>
    <t>Innovative STEM Education</t>
  </si>
  <si>
    <t>EDUC6034</t>
  </si>
  <si>
    <t>EDUC6047</t>
  </si>
  <si>
    <t>LNTCH</t>
  </si>
  <si>
    <t>Innovative Learning and Teaching</t>
  </si>
  <si>
    <t>Choose your Specialisation</t>
  </si>
  <si>
    <t>Specialisation:</t>
  </si>
  <si>
    <t>SP4CULIN</t>
  </si>
  <si>
    <t>SP3CULIN</t>
  </si>
  <si>
    <t>SP2CULIN</t>
  </si>
  <si>
    <t>SP1CULIN</t>
  </si>
  <si>
    <t>SP4STEME</t>
  </si>
  <si>
    <t>SP3STEME</t>
  </si>
  <si>
    <t>SP2STEME</t>
  </si>
  <si>
    <t>SP1STEME</t>
  </si>
  <si>
    <t>SP4LNTCH</t>
  </si>
  <si>
    <t>SP3LNTCH</t>
  </si>
  <si>
    <t>SP2LNTCH</t>
  </si>
  <si>
    <t>SP1LNTCH</t>
  </si>
  <si>
    <t>Master of Education (OpenUnis)</t>
  </si>
  <si>
    <t>OM-EDUC v.2</t>
  </si>
  <si>
    <t>Cultural and Linguistic Diversity (CULIN)</t>
  </si>
  <si>
    <t>Innovative Learning &amp; Teaching (LNTCH)</t>
  </si>
  <si>
    <t>Innovative STEM Education (STEME)</t>
  </si>
  <si>
    <t>Master of Education</t>
  </si>
  <si>
    <t>MC-EDUC v.3</t>
  </si>
  <si>
    <t>Order of Study Combinations</t>
  </si>
  <si>
    <t>Course Codes &amp; Titles</t>
  </si>
  <si>
    <t>Option</t>
  </si>
  <si>
    <t>EDUC6003</t>
  </si>
  <si>
    <t>Perspectives on Educational Research</t>
  </si>
  <si>
    <t>EDUC6015</t>
  </si>
  <si>
    <t>Negotiated Capstone Project</t>
  </si>
  <si>
    <t>EDUC6046</t>
  </si>
  <si>
    <t>Education in a Post-Truth Era</t>
  </si>
  <si>
    <t>Language Teaching Methodologies</t>
  </si>
  <si>
    <t>EDUC6025</t>
  </si>
  <si>
    <t>LING6000</t>
  </si>
  <si>
    <t>Language Acquisition</t>
  </si>
  <si>
    <t>EDUC6027</t>
  </si>
  <si>
    <t>Language Teaching Course Design and Assessment</t>
  </si>
  <si>
    <t>LING6001</t>
  </si>
  <si>
    <t>Language in Society</t>
  </si>
  <si>
    <t>EDMC500</t>
  </si>
  <si>
    <t>EDMC502</t>
  </si>
  <si>
    <t>EDUC5023</t>
  </si>
  <si>
    <t>EDMC600</t>
  </si>
  <si>
    <t>EDUC5021</t>
  </si>
  <si>
    <t>EDUC5019</t>
  </si>
  <si>
    <t>EDUC5025</t>
  </si>
  <si>
    <t>EDML501</t>
  </si>
  <si>
    <t>EDUC6028</t>
  </si>
  <si>
    <t>EDML503</t>
  </si>
  <si>
    <t>EDML502</t>
  </si>
  <si>
    <t>Materials Design and Assessment</t>
  </si>
  <si>
    <t>Introduction to Language</t>
  </si>
  <si>
    <t>Teaching English to Speakers of Other Languages Methodologies</t>
  </si>
  <si>
    <t>Transcultural Communication</t>
  </si>
  <si>
    <t>EDUC6052</t>
  </si>
  <si>
    <t>EDMP610</t>
  </si>
  <si>
    <t>Emerging Technologies and the Future of Learning</t>
  </si>
  <si>
    <t>EDUC6050</t>
  </si>
  <si>
    <t>Education for a Future: Learning for Sustainability</t>
  </si>
  <si>
    <t>EDUC6054</t>
  </si>
  <si>
    <t>EDMP620</t>
  </si>
  <si>
    <t>Empowering Learners through Social Justice Leadership</t>
  </si>
  <si>
    <t>EDUC6058</t>
  </si>
  <si>
    <t>EDMP630</t>
  </si>
  <si>
    <t>Pedagogies for Learner and Community Diversity</t>
  </si>
  <si>
    <t>EDUC6060</t>
  </si>
  <si>
    <t>EDMS600</t>
  </si>
  <si>
    <t>Becoming a Leader of STEM Education</t>
  </si>
  <si>
    <t>EDUC6048</t>
  </si>
  <si>
    <t>EDMS610</t>
  </si>
  <si>
    <t>Designing STEM Integration</t>
  </si>
  <si>
    <t>EDUC6056</t>
  </si>
  <si>
    <t>EDML600</t>
  </si>
  <si>
    <t>Leading Learning in Multilingual Contexts</t>
  </si>
  <si>
    <t>Pre-requisites</t>
  </si>
  <si>
    <t>SP1GENE</t>
  </si>
  <si>
    <t>SP2GENE</t>
  </si>
  <si>
    <t>SP3GENE</t>
  </si>
  <si>
    <t>SP4GENE</t>
  </si>
  <si>
    <t>SpElective</t>
  </si>
  <si>
    <t>Choose a unit from the list of Options</t>
  </si>
  <si>
    <t>Choose a subject from the list of Specified Electives</t>
  </si>
  <si>
    <t>None</t>
  </si>
  <si>
    <t>Select starting Study Period</t>
  </si>
  <si>
    <t>BEN UDC</t>
  </si>
  <si>
    <t>OUA UDC</t>
  </si>
  <si>
    <t>EDPM600</t>
  </si>
  <si>
    <t>CP</t>
  </si>
  <si>
    <t>Prerequisites</t>
  </si>
  <si>
    <t>Options to Customise Your Degree</t>
  </si>
  <si>
    <t>If you have any queries about your course, please contact Curtin Connect.</t>
  </si>
  <si>
    <r>
      <t xml:space="preserve">Credits to Complete: </t>
    </r>
    <r>
      <rPr>
        <sz val="9"/>
        <color theme="1"/>
        <rFont val="Segoe UI"/>
        <family val="2"/>
      </rPr>
      <t>200 credit points required</t>
    </r>
  </si>
  <si>
    <t>Negotiated Capstone Project is a 50 CP unit</t>
  </si>
  <si>
    <t>2023 Enrolment Planner</t>
  </si>
  <si>
    <t>OpenUnis SP1</t>
  </si>
  <si>
    <t>OpenUnis SP2</t>
  </si>
  <si>
    <t>OpenUnis SP4</t>
  </si>
  <si>
    <t>OpenUnis SP3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</si>
</sst>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Arial"/>
      <family val="2"/>
    </font>
    <font>
      <b/>
      <sz val="11"/>
      <color theme="1"/>
      <name val="Arial"/>
      <family val="2"/>
    </font>
    <font>
      <sz val="9"/>
      <color theme="1"/>
      <name val="Segoe UI"/>
      <family val="2"/>
    </font>
    <font>
      <b/>
      <sz val="11"/>
      <color theme="1"/>
      <name val="Segoe UI"/>
      <family val="2"/>
    </font>
    <font>
      <b/>
      <sz val="9"/>
      <color theme="1"/>
      <name val="Segoe UI"/>
      <family val="2"/>
    </font>
    <font>
      <sz val="8"/>
      <color theme="0"/>
      <name val="Segoe UI"/>
      <family val="2"/>
    </font>
    <font>
      <b/>
      <sz val="9"/>
      <color theme="0"/>
      <name val="Segoe UI"/>
      <family val="2"/>
    </font>
    <font>
      <sz val="9"/>
      <name val="Arial"/>
      <family val="2"/>
    </font>
    <font>
      <b/>
      <sz val="7"/>
      <color theme="1"/>
      <name val="Arial"/>
      <family val="2"/>
    </font>
    <font>
      <sz val="8"/>
      <color rgb="FF000000"/>
      <name val="Arial"/>
      <family val="2"/>
    </font>
    <font>
      <sz val="8"/>
      <color theme="1"/>
      <name val="Arial"/>
      <family val="2"/>
    </font>
    <font>
      <b/>
      <sz val="9"/>
      <color rgb="FF000000"/>
      <name val="Arial"/>
      <family val="2"/>
      <charset val="1"/>
    </font>
    <font>
      <sz val="8"/>
      <name val="Arial"/>
      <family val="2"/>
    </font>
    <font>
      <b/>
      <sz val="8"/>
      <color theme="0"/>
      <name val="Arial"/>
      <family val="2"/>
    </font>
    <font>
      <b/>
      <sz val="9"/>
      <color rgb="FF000000"/>
      <name val="Arial"/>
      <family val="2"/>
    </font>
    <font>
      <sz val="8"/>
      <name val="Segoe UI"/>
      <family val="2"/>
    </font>
    <font>
      <b/>
      <sz val="9"/>
      <color theme="0"/>
      <name val="Arial"/>
      <family val="2"/>
    </font>
    <font>
      <sz val="8"/>
      <color theme="1"/>
      <name val="Segoe UI"/>
      <family val="2"/>
    </font>
    <font>
      <b/>
      <sz val="8"/>
      <color theme="1"/>
      <name val="Arial"/>
      <family val="2"/>
    </font>
    <font>
      <sz val="9"/>
      <name val="Segoe UI"/>
      <family val="2"/>
    </font>
    <font>
      <b/>
      <sz val="9"/>
      <color theme="1"/>
      <name val="Arial"/>
      <family val="2"/>
    </font>
    <font>
      <sz val="9"/>
      <color theme="1"/>
      <name val="Arial"/>
      <family val="2"/>
    </font>
    <font>
      <u/>
      <sz val="11"/>
      <color theme="10"/>
      <name val="Calibri"/>
      <family val="2"/>
      <scheme val="minor"/>
    </font>
    <font>
      <b/>
      <u/>
      <sz val="12"/>
      <color theme="10"/>
      <name val="Calibri"/>
      <family val="2"/>
      <scheme val="minor"/>
    </font>
    <font>
      <b/>
      <sz val="10"/>
      <color theme="1"/>
      <name val="Segoe UI"/>
      <family val="2"/>
    </font>
    <font>
      <b/>
      <sz val="11"/>
      <color rgb="FF999999"/>
      <name val="Segoe UI"/>
      <family val="2"/>
    </font>
    <font>
      <sz val="10"/>
      <color theme="1"/>
      <name val="Segoe UI"/>
      <family val="2"/>
    </font>
  </fonts>
  <fills count="20">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rgb="FF75717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D9D9D9"/>
        <bgColor rgb="FF000000"/>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999999"/>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538DD5"/>
        <bgColor indexed="64"/>
      </patternFill>
    </fill>
  </fills>
  <borders count="55">
    <border>
      <left/>
      <right/>
      <top/>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757171"/>
      </left>
      <right/>
      <top style="thin">
        <color rgb="FF757171"/>
      </top>
      <bottom style="thin">
        <color rgb="FF757171"/>
      </bottom>
      <diagonal/>
    </border>
    <border>
      <left/>
      <right/>
      <top style="thin">
        <color rgb="FF757171"/>
      </top>
      <bottom style="thin">
        <color rgb="FF757171"/>
      </bottom>
      <diagonal/>
    </border>
    <border>
      <left/>
      <right style="thin">
        <color rgb="FF757171"/>
      </right>
      <top style="thin">
        <color rgb="FF757171"/>
      </top>
      <bottom style="thin">
        <color rgb="FF75717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indexed="64"/>
      </left>
      <right/>
      <top/>
      <bottom/>
      <diagonal/>
    </border>
    <border>
      <left/>
      <right style="thin">
        <color indexed="64"/>
      </right>
      <top/>
      <bottom style="thin">
        <color auto="1"/>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top style="thin">
        <color theme="1" tint="0.14996795556505021"/>
      </top>
      <bottom/>
      <diagonal/>
    </border>
    <border>
      <left/>
      <right style="thin">
        <color theme="0" tint="-0.14996795556505021"/>
      </right>
      <top style="thin">
        <color theme="1" tint="0.14996795556505021"/>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right/>
      <top style="thin">
        <color auto="1"/>
      </top>
      <bottom/>
      <diagonal/>
    </border>
    <border>
      <left/>
      <right/>
      <top/>
      <bottom style="thin">
        <color theme="0" tint="-0.14993743705557422"/>
      </bottom>
      <diagonal/>
    </border>
    <border>
      <left style="thin">
        <color theme="0" tint="-0.14996795556505021"/>
      </left>
      <right/>
      <top style="thin">
        <color rgb="FF757171"/>
      </top>
      <bottom style="thin">
        <color theme="0" tint="-0.14993743705557422"/>
      </bottom>
      <diagonal/>
    </border>
    <border>
      <left/>
      <right/>
      <top style="thin">
        <color rgb="FF757171"/>
      </top>
      <bottom style="thin">
        <color theme="0" tint="-0.14993743705557422"/>
      </bottom>
      <diagonal/>
    </border>
    <border>
      <left/>
      <right style="thin">
        <color theme="0" tint="-0.14996795556505021"/>
      </right>
      <top style="thin">
        <color rgb="FF757171"/>
      </top>
      <bottom style="thin">
        <color theme="0" tint="-0.14993743705557422"/>
      </bottom>
      <diagonal/>
    </border>
    <border>
      <left style="thin">
        <color theme="0" tint="-0.14996795556505021"/>
      </left>
      <right/>
      <top style="thin">
        <color theme="0" tint="-0.14996795556505021"/>
      </top>
      <bottom/>
      <diagonal/>
    </border>
    <border>
      <left/>
      <right/>
      <top style="thin">
        <color theme="0" tint="-0.14993743705557422"/>
      </top>
      <bottom/>
      <diagonal/>
    </border>
    <border>
      <left/>
      <right style="thin">
        <color theme="0" tint="-0.499984740745262"/>
      </right>
      <top style="thin">
        <color theme="1" tint="0.14996795556505021"/>
      </top>
      <bottom style="thin">
        <color theme="1" tint="0.14996795556505021"/>
      </bottom>
      <diagonal/>
    </border>
    <border>
      <left/>
      <right style="thin">
        <color theme="0" tint="-0.14996795556505021"/>
      </right>
      <top/>
      <bottom style="thin">
        <color theme="0" tint="-0.14993743705557422"/>
      </bottom>
      <diagonal/>
    </border>
    <border>
      <left/>
      <right style="thin">
        <color theme="0" tint="-0.14996795556505021"/>
      </right>
      <top style="thin">
        <color theme="0" tint="-0.14993743705557422"/>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538DD5"/>
      </left>
      <right/>
      <top style="thin">
        <color rgb="FF538DD5"/>
      </top>
      <bottom style="thin">
        <color rgb="FF538DD5"/>
      </bottom>
      <diagonal/>
    </border>
    <border>
      <left/>
      <right/>
      <top style="thin">
        <color rgb="FF538DD5"/>
      </top>
      <bottom style="thin">
        <color rgb="FF538DD5"/>
      </bottom>
      <diagonal/>
    </border>
    <border>
      <left/>
      <right style="thin">
        <color rgb="FF538DD5"/>
      </right>
      <top style="thin">
        <color rgb="FF538DD5"/>
      </top>
      <bottom style="thin">
        <color rgb="FF538DD5"/>
      </bottom>
      <diagonal/>
    </border>
    <border>
      <left style="thin">
        <color theme="0" tint="-0.14996795556505021"/>
      </left>
      <right/>
      <top style="thin">
        <color theme="1" tint="0.14996795556505021"/>
      </top>
      <bottom style="thin">
        <color theme="0" tint="-0.14996795556505021"/>
      </bottom>
      <diagonal/>
    </border>
  </borders>
  <cellStyleXfs count="2">
    <xf numFmtId="0" fontId="0" fillId="0" borderId="0"/>
    <xf numFmtId="0" fontId="23" fillId="0" borderId="0" applyNumberFormat="0" applyFill="0" applyBorder="0" applyAlignment="0" applyProtection="0"/>
  </cellStyleXfs>
  <cellXfs count="178">
    <xf numFmtId="0" fontId="0" fillId="0" borderId="0" xfId="0"/>
    <xf numFmtId="0" fontId="3"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3" borderId="1" xfId="0" applyFont="1" applyFill="1" applyBorder="1" applyAlignment="1">
      <alignment vertical="center"/>
    </xf>
    <xf numFmtId="0" fontId="7" fillId="3" borderId="2" xfId="0" applyFont="1" applyFill="1" applyBorder="1" applyAlignment="1">
      <alignment horizontal="center" vertical="center"/>
    </xf>
    <xf numFmtId="0" fontId="7" fillId="3" borderId="2" xfId="0" applyFont="1" applyFill="1" applyBorder="1" applyAlignment="1">
      <alignment vertical="center"/>
    </xf>
    <xf numFmtId="0" fontId="3" fillId="4" borderId="5" xfId="0" applyFont="1" applyFill="1" applyBorder="1" applyAlignment="1">
      <alignment vertical="center"/>
    </xf>
    <xf numFmtId="0" fontId="3" fillId="4" borderId="0" xfId="0" applyFont="1" applyFill="1" applyBorder="1" applyAlignment="1">
      <alignment vertical="center"/>
    </xf>
    <xf numFmtId="0" fontId="3" fillId="2" borderId="3" xfId="0" applyFont="1" applyFill="1" applyBorder="1" applyAlignment="1">
      <alignment vertical="center"/>
    </xf>
    <xf numFmtId="0" fontId="3" fillId="4" borderId="0" xfId="0" applyFont="1" applyFill="1" applyBorder="1" applyAlignment="1">
      <alignment horizontal="center" vertical="center"/>
    </xf>
    <xf numFmtId="0" fontId="7" fillId="5" borderId="7" xfId="0" applyFont="1" applyFill="1" applyBorder="1" applyAlignment="1">
      <alignment vertical="center"/>
    </xf>
    <xf numFmtId="0" fontId="7" fillId="5" borderId="8" xfId="0" applyFont="1" applyFill="1" applyBorder="1" applyAlignment="1">
      <alignment vertical="center"/>
    </xf>
    <xf numFmtId="0" fontId="3" fillId="2" borderId="10" xfId="0" applyFont="1" applyFill="1" applyBorder="1" applyAlignment="1">
      <alignment vertical="center"/>
    </xf>
    <xf numFmtId="0" fontId="3" fillId="2" borderId="0" xfId="0" applyFont="1" applyFill="1"/>
    <xf numFmtId="0" fontId="9" fillId="2" borderId="0" xfId="0" applyFont="1" applyFill="1" applyAlignment="1" applyProtection="1">
      <alignment vertical="center"/>
    </xf>
    <xf numFmtId="0" fontId="0" fillId="0" borderId="0" xfId="0" applyFill="1" applyBorder="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1" fillId="0" borderId="0" xfId="0" applyFont="1" applyAlignment="1">
      <alignment horizontal="left" vertical="center"/>
    </xf>
    <xf numFmtId="0" fontId="11" fillId="0" borderId="0" xfId="0" applyFont="1"/>
    <xf numFmtId="0" fontId="11" fillId="0" borderId="0" xfId="0" applyFont="1" applyAlignment="1">
      <alignment vertical="center"/>
    </xf>
    <xf numFmtId="0" fontId="13" fillId="0" borderId="12" xfId="0" applyFont="1" applyFill="1" applyBorder="1" applyAlignment="1">
      <alignment horizontal="left" vertical="center"/>
    </xf>
    <xf numFmtId="0" fontId="13" fillId="0" borderId="13" xfId="0" applyFont="1" applyFill="1" applyBorder="1" applyAlignment="1">
      <alignment horizontal="center" vertical="center"/>
    </xf>
    <xf numFmtId="0" fontId="10" fillId="0" borderId="14" xfId="0" applyFont="1" applyBorder="1" applyAlignment="1">
      <alignment horizontal="center" vertical="center"/>
    </xf>
    <xf numFmtId="0" fontId="13" fillId="2" borderId="15" xfId="0" applyFont="1" applyFill="1" applyBorder="1" applyAlignment="1">
      <alignment horizontal="center" vertical="center"/>
    </xf>
    <xf numFmtId="0" fontId="13" fillId="6" borderId="1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0" borderId="0" xfId="0" applyFont="1" applyFill="1" applyAlignment="1">
      <alignment vertical="center"/>
    </xf>
    <xf numFmtId="0" fontId="14" fillId="9" borderId="0" xfId="0" applyFont="1" applyFill="1" applyAlignment="1">
      <alignment vertical="center"/>
    </xf>
    <xf numFmtId="0" fontId="13" fillId="0" borderId="16" xfId="0" applyFont="1" applyFill="1" applyBorder="1" applyAlignment="1">
      <alignment horizontal="center" vertical="center"/>
    </xf>
    <xf numFmtId="0" fontId="10" fillId="0" borderId="12" xfId="0" applyFont="1" applyBorder="1" applyAlignment="1">
      <alignment horizontal="center" vertical="center"/>
    </xf>
    <xf numFmtId="0" fontId="10" fillId="2" borderId="17" xfId="0" applyFont="1" applyFill="1" applyBorder="1" applyAlignment="1">
      <alignment horizontal="center" vertical="center"/>
    </xf>
    <xf numFmtId="0" fontId="13" fillId="6" borderId="18"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13" fillId="7" borderId="16"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1" fillId="0" borderId="12" xfId="0" applyFont="1" applyFill="1" applyBorder="1" applyAlignment="1">
      <alignment horizontal="left"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1" fillId="0" borderId="0" xfId="0" applyFont="1" applyFill="1" applyAlignment="1">
      <alignment vertical="center"/>
    </xf>
    <xf numFmtId="0" fontId="11" fillId="4" borderId="20"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3" xfId="0" applyFont="1" applyFill="1" applyBorder="1" applyAlignment="1">
      <alignment horizontal="center" vertical="center"/>
    </xf>
    <xf numFmtId="0" fontId="15" fillId="11" borderId="14" xfId="0" applyFont="1" applyFill="1" applyBorder="1"/>
    <xf numFmtId="0" fontId="11" fillId="4" borderId="18"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19" xfId="0" applyFont="1" applyFill="1" applyBorder="1" applyAlignment="1">
      <alignment vertical="center"/>
    </xf>
    <xf numFmtId="0" fontId="0" fillId="12" borderId="21" xfId="0" applyFill="1" applyBorder="1"/>
    <xf numFmtId="0" fontId="0" fillId="12" borderId="22" xfId="0" applyFill="1" applyBorder="1"/>
    <xf numFmtId="0" fontId="0" fillId="13" borderId="21" xfId="0" applyFill="1" applyBorder="1"/>
    <xf numFmtId="0" fontId="0" fillId="13" borderId="22" xfId="0" applyFill="1" applyBorder="1"/>
    <xf numFmtId="0" fontId="12" fillId="13" borderId="22" xfId="0" applyFont="1" applyFill="1" applyBorder="1" applyAlignment="1">
      <alignment vertical="center"/>
    </xf>
    <xf numFmtId="0" fontId="12" fillId="13" borderId="23" xfId="0" applyFont="1" applyFill="1" applyBorder="1" applyAlignment="1">
      <alignment vertical="center"/>
    </xf>
    <xf numFmtId="0" fontId="6" fillId="14" borderId="21" xfId="0" applyFont="1" applyFill="1" applyBorder="1" applyAlignment="1">
      <alignment horizontal="center" vertical="center"/>
    </xf>
    <xf numFmtId="0" fontId="16" fillId="14" borderId="22" xfId="0" applyFont="1" applyFill="1" applyBorder="1" applyAlignment="1">
      <alignment horizontal="center" vertical="center"/>
    </xf>
    <xf numFmtId="0" fontId="6" fillId="14" borderId="22" xfId="0" applyFont="1" applyFill="1" applyBorder="1" applyAlignment="1">
      <alignment horizontal="center" vertical="center"/>
    </xf>
    <xf numFmtId="0" fontId="17" fillId="14" borderId="22" xfId="0" applyFont="1" applyFill="1" applyBorder="1" applyAlignment="1">
      <alignment vertical="center"/>
    </xf>
    <xf numFmtId="0" fontId="17" fillId="14" borderId="23" xfId="0" applyFont="1" applyFill="1" applyBorder="1" applyAlignment="1">
      <alignment vertical="center"/>
    </xf>
    <xf numFmtId="0" fontId="18" fillId="15" borderId="21" xfId="0" applyFont="1" applyFill="1" applyBorder="1" applyAlignment="1">
      <alignment horizontal="center" vertical="center"/>
    </xf>
    <xf numFmtId="0" fontId="16" fillId="15" borderId="22" xfId="0" applyFont="1" applyFill="1" applyBorder="1" applyAlignment="1">
      <alignment horizontal="center" vertical="center"/>
    </xf>
    <xf numFmtId="0" fontId="17" fillId="15" borderId="22" xfId="0" applyFont="1" applyFill="1" applyBorder="1" applyAlignment="1">
      <alignment vertical="center"/>
    </xf>
    <xf numFmtId="0" fontId="17" fillId="15" borderId="23" xfId="0" applyFont="1" applyFill="1" applyBorder="1" applyAlignment="1">
      <alignment vertical="center"/>
    </xf>
    <xf numFmtId="0" fontId="0" fillId="5" borderId="21" xfId="0" applyFill="1" applyBorder="1"/>
    <xf numFmtId="0" fontId="0" fillId="5" borderId="22" xfId="0" applyFill="1" applyBorder="1"/>
    <xf numFmtId="0" fontId="17" fillId="5" borderId="22" xfId="0" applyFont="1" applyFill="1" applyBorder="1" applyAlignment="1">
      <alignment vertical="center"/>
    </xf>
    <xf numFmtId="0" fontId="17" fillId="5" borderId="23" xfId="0" applyFont="1" applyFill="1" applyBorder="1" applyAlignment="1">
      <alignment vertical="center"/>
    </xf>
    <xf numFmtId="0" fontId="19" fillId="0" borderId="0" xfId="0" applyFont="1"/>
    <xf numFmtId="0" fontId="11" fillId="0" borderId="0" xfId="0" applyFont="1" applyFill="1" applyBorder="1"/>
    <xf numFmtId="0" fontId="11" fillId="0" borderId="0" xfId="0" applyFont="1" applyFill="1"/>
    <xf numFmtId="0" fontId="7" fillId="5" borderId="9" xfId="0" applyFont="1" applyFill="1" applyBorder="1" applyAlignment="1">
      <alignment horizontal="center" vertical="center"/>
    </xf>
    <xf numFmtId="0" fontId="3" fillId="2" borderId="28" xfId="0" applyFont="1" applyFill="1" applyBorder="1" applyAlignment="1">
      <alignment vertical="center"/>
    </xf>
    <xf numFmtId="0" fontId="13" fillId="0" borderId="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0" xfId="0" applyFont="1" applyFill="1" applyBorder="1" applyAlignment="1">
      <alignment vertical="center"/>
    </xf>
    <xf numFmtId="0" fontId="0" fillId="0" borderId="19" xfId="0" applyBorder="1"/>
    <xf numFmtId="0" fontId="0" fillId="0" borderId="12" xfId="0" applyBorder="1"/>
    <xf numFmtId="0" fontId="12" fillId="0" borderId="19" xfId="0" applyFont="1" applyFill="1" applyBorder="1" applyAlignment="1">
      <alignment vertical="center"/>
    </xf>
    <xf numFmtId="0" fontId="11" fillId="0" borderId="32" xfId="0" applyFont="1" applyFill="1" applyBorder="1" applyAlignment="1">
      <alignment horizontal="center" vertical="center"/>
    </xf>
    <xf numFmtId="0" fontId="12" fillId="0" borderId="32" xfId="0" applyFont="1" applyFill="1" applyBorder="1" applyAlignment="1">
      <alignment vertical="center"/>
    </xf>
    <xf numFmtId="0" fontId="0" fillId="0" borderId="32" xfId="0" applyBorder="1"/>
    <xf numFmtId="0" fontId="13" fillId="0" borderId="32" xfId="0" applyFont="1" applyFill="1" applyBorder="1" applyAlignment="1">
      <alignment horizontal="center" vertical="center"/>
    </xf>
    <xf numFmtId="0" fontId="13" fillId="0" borderId="18" xfId="0" applyFont="1" applyFill="1" applyBorder="1" applyAlignment="1">
      <alignment horizontal="center" vertical="center"/>
    </xf>
    <xf numFmtId="0" fontId="0" fillId="0" borderId="12" xfId="0" applyFill="1" applyBorder="1"/>
    <xf numFmtId="0" fontId="0" fillId="0" borderId="0" xfId="0" applyBorder="1"/>
    <xf numFmtId="0" fontId="0" fillId="0" borderId="14" xfId="0" applyFill="1" applyBorder="1"/>
    <xf numFmtId="0" fontId="11" fillId="0" borderId="20" xfId="0" applyFont="1" applyFill="1" applyBorder="1" applyAlignment="1">
      <alignment horizontal="center" vertical="center"/>
    </xf>
    <xf numFmtId="0" fontId="10" fillId="0" borderId="20" xfId="0" applyFont="1" applyFill="1" applyBorder="1" applyAlignment="1">
      <alignment horizontal="center" vertical="center"/>
    </xf>
    <xf numFmtId="0" fontId="0" fillId="0" borderId="20" xfId="0" applyBorder="1"/>
    <xf numFmtId="0" fontId="0" fillId="0" borderId="14" xfId="0" applyBorder="1"/>
    <xf numFmtId="0" fontId="13" fillId="0" borderId="2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vertical="center"/>
    </xf>
    <xf numFmtId="0" fontId="20" fillId="2" borderId="0" xfId="0" applyFont="1" applyFill="1" applyAlignment="1">
      <alignment horizontal="center"/>
    </xf>
    <xf numFmtId="0" fontId="16" fillId="2" borderId="0" xfId="0" applyFont="1" applyFill="1" applyAlignment="1">
      <alignment horizontal="center"/>
    </xf>
    <xf numFmtId="0" fontId="3" fillId="2" borderId="0" xfId="0" applyFont="1" applyFill="1" applyAlignment="1"/>
    <xf numFmtId="0" fontId="19" fillId="0" borderId="0" xfId="0" applyFont="1" applyFill="1"/>
    <xf numFmtId="0" fontId="3" fillId="2" borderId="0" xfId="0" applyFont="1" applyFill="1" applyAlignment="1" applyProtection="1">
      <alignment vertical="center"/>
      <protection locked="0"/>
    </xf>
    <xf numFmtId="0" fontId="21" fillId="0" borderId="0" xfId="0" applyFont="1"/>
    <xf numFmtId="0" fontId="22" fillId="0" borderId="0" xfId="0" applyFont="1"/>
    <xf numFmtId="0" fontId="8" fillId="0" borderId="0" xfId="0" applyFont="1" applyBorder="1" applyAlignment="1">
      <alignment vertical="center"/>
    </xf>
    <xf numFmtId="0" fontId="8" fillId="0" borderId="0" xfId="0" applyFont="1"/>
    <xf numFmtId="0" fontId="22" fillId="0" borderId="0"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0" xfId="0" applyFont="1" applyFill="1"/>
    <xf numFmtId="0" fontId="8" fillId="0" borderId="11" xfId="0" applyFont="1" applyFill="1" applyBorder="1" applyAlignment="1">
      <alignment vertical="center"/>
    </xf>
    <xf numFmtId="0" fontId="8" fillId="0" borderId="24" xfId="0" applyFont="1" applyFill="1" applyBorder="1" applyAlignment="1">
      <alignment vertical="center"/>
    </xf>
    <xf numFmtId="0" fontId="8" fillId="0" borderId="25"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0" xfId="0" applyFont="1" applyFill="1" applyBorder="1"/>
    <xf numFmtId="0" fontId="22" fillId="0" borderId="0" xfId="0" applyFont="1" applyFill="1" applyBorder="1"/>
    <xf numFmtId="0" fontId="8" fillId="6" borderId="0" xfId="0" applyFont="1" applyFill="1" applyBorder="1" applyAlignment="1">
      <alignment vertical="center"/>
    </xf>
    <xf numFmtId="0" fontId="8" fillId="6" borderId="0" xfId="0" applyFont="1" applyFill="1" applyBorder="1"/>
    <xf numFmtId="0" fontId="22" fillId="6" borderId="0" xfId="0" applyFont="1" applyFill="1" applyBorder="1" applyAlignment="1">
      <alignment vertical="center"/>
    </xf>
    <xf numFmtId="0" fontId="8" fillId="6" borderId="0" xfId="0" applyFont="1" applyFill="1" applyBorder="1" applyAlignment="1">
      <alignment horizontal="left" vertical="center"/>
    </xf>
    <xf numFmtId="0" fontId="8" fillId="6" borderId="0" xfId="0" applyFont="1" applyFill="1"/>
    <xf numFmtId="0" fontId="8" fillId="10" borderId="0" xfId="0" applyFont="1" applyFill="1" applyBorder="1" applyAlignment="1">
      <alignment vertical="center"/>
    </xf>
    <xf numFmtId="0" fontId="8" fillId="10" borderId="0" xfId="0" applyFont="1" applyFill="1" applyBorder="1"/>
    <xf numFmtId="0" fontId="22" fillId="10" borderId="0" xfId="0" applyFont="1" applyFill="1" applyBorder="1" applyAlignment="1">
      <alignment vertical="center"/>
    </xf>
    <xf numFmtId="0" fontId="8" fillId="7" borderId="0" xfId="0" applyFont="1" applyFill="1" applyBorder="1" applyAlignment="1">
      <alignment vertical="center"/>
    </xf>
    <xf numFmtId="0" fontId="8" fillId="7" borderId="0" xfId="0" applyFont="1" applyFill="1" applyBorder="1"/>
    <xf numFmtId="0" fontId="22" fillId="7" borderId="0" xfId="0" applyFont="1" applyFill="1" applyBorder="1" applyAlignment="1">
      <alignment vertical="center"/>
    </xf>
    <xf numFmtId="0" fontId="3" fillId="2" borderId="35" xfId="0" applyFont="1" applyFill="1" applyBorder="1" applyAlignment="1">
      <alignment horizontal="left" vertical="center"/>
    </xf>
    <xf numFmtId="0" fontId="3" fillId="2" borderId="33" xfId="0" applyFont="1" applyFill="1" applyBorder="1" applyAlignment="1">
      <alignment horizontal="left" vertical="center"/>
    </xf>
    <xf numFmtId="0" fontId="3" fillId="2" borderId="30" xfId="0" applyFont="1" applyFill="1" applyBorder="1" applyAlignment="1">
      <alignment horizontal="left" vertical="center"/>
    </xf>
    <xf numFmtId="0" fontId="3" fillId="2" borderId="37" xfId="0" applyFont="1" applyFill="1" applyBorder="1" applyAlignment="1">
      <alignment vertical="center"/>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xf>
    <xf numFmtId="0" fontId="7" fillId="3" borderId="39" xfId="0" applyFont="1" applyFill="1" applyBorder="1" applyAlignment="1">
      <alignment horizontal="center" vertical="center"/>
    </xf>
    <xf numFmtId="0" fontId="3" fillId="2" borderId="29" xfId="0" applyFont="1" applyFill="1" applyBorder="1" applyAlignment="1">
      <alignment vertical="center"/>
    </xf>
    <xf numFmtId="0" fontId="3" fillId="2" borderId="31" xfId="0" applyFont="1" applyFill="1" applyBorder="1" applyAlignment="1">
      <alignment vertical="center"/>
    </xf>
    <xf numFmtId="0" fontId="3" fillId="4" borderId="6" xfId="0" applyFont="1" applyFill="1" applyBorder="1" applyAlignment="1">
      <alignment vertical="center"/>
    </xf>
    <xf numFmtId="0" fontId="3" fillId="2" borderId="6"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40" xfId="0" applyFont="1" applyFill="1" applyBorder="1" applyAlignment="1">
      <alignment horizontal="left" vertical="center"/>
    </xf>
    <xf numFmtId="0" fontId="3" fillId="2" borderId="31" xfId="0" applyFont="1" applyFill="1" applyBorder="1" applyAlignment="1">
      <alignment horizontal="left" vertical="center"/>
    </xf>
    <xf numFmtId="0" fontId="3" fillId="2" borderId="41" xfId="0" applyFont="1" applyFill="1" applyBorder="1" applyAlignment="1">
      <alignment horizontal="left" vertical="center"/>
    </xf>
    <xf numFmtId="0" fontId="3" fillId="17" borderId="45" xfId="0" applyFont="1" applyFill="1" applyBorder="1"/>
    <xf numFmtId="0" fontId="3" fillId="17" borderId="46" xfId="0" applyFont="1" applyFill="1" applyBorder="1"/>
    <xf numFmtId="0" fontId="3" fillId="17" borderId="47" xfId="0" applyFont="1" applyFill="1" applyBorder="1"/>
    <xf numFmtId="0" fontId="18" fillId="2" borderId="0" xfId="0" applyFont="1" applyFill="1" applyAlignment="1" applyProtection="1">
      <alignment vertical="center"/>
    </xf>
    <xf numFmtId="0" fontId="5" fillId="2" borderId="0" xfId="0" applyFont="1" applyFill="1" applyAlignment="1">
      <alignment horizontal="left" vertical="center" indent="1"/>
    </xf>
    <xf numFmtId="0" fontId="25" fillId="2" borderId="0" xfId="0" applyFont="1" applyFill="1" applyAlignment="1">
      <alignment horizontal="right" vertical="center" indent="1"/>
    </xf>
    <xf numFmtId="0" fontId="25" fillId="2" borderId="0" xfId="0" applyFont="1" applyFill="1" applyAlignment="1">
      <alignment horizontal="left" vertical="center"/>
    </xf>
    <xf numFmtId="0" fontId="5" fillId="2" borderId="0" xfId="0" applyFont="1" applyFill="1" applyAlignment="1">
      <alignment horizontal="right"/>
    </xf>
    <xf numFmtId="0" fontId="3" fillId="2" borderId="0" xfId="0" applyFont="1" applyFill="1" applyAlignment="1" applyProtection="1">
      <alignment horizontal="left"/>
      <protection locked="0"/>
    </xf>
    <xf numFmtId="0" fontId="22" fillId="0" borderId="0" xfId="0" applyFont="1" applyBorder="1" applyAlignment="1">
      <alignment horizontal="left" vertical="center"/>
    </xf>
    <xf numFmtId="0" fontId="22" fillId="6" borderId="0" xfId="0" applyFont="1" applyFill="1" applyBorder="1" applyAlignment="1">
      <alignment horizontal="left" vertical="center"/>
    </xf>
    <xf numFmtId="0" fontId="22" fillId="10" borderId="0" xfId="0" applyFont="1" applyFill="1" applyBorder="1" applyAlignment="1">
      <alignment horizontal="left" vertical="center"/>
    </xf>
    <xf numFmtId="0" fontId="22" fillId="7" borderId="0" xfId="0" applyFont="1" applyFill="1" applyBorder="1" applyAlignment="1">
      <alignment horizontal="left" vertical="center"/>
    </xf>
    <xf numFmtId="0" fontId="11" fillId="0" borderId="0" xfId="0" applyFont="1" applyFill="1" applyBorder="1" applyAlignment="1">
      <alignment horizontal="left"/>
    </xf>
    <xf numFmtId="0" fontId="4" fillId="16" borderId="49" xfId="0" applyFont="1" applyFill="1" applyBorder="1"/>
    <xf numFmtId="0" fontId="4" fillId="16" borderId="48" xfId="0" applyFont="1" applyFill="1" applyBorder="1" applyAlignment="1">
      <alignment horizontal="right"/>
    </xf>
    <xf numFmtId="0" fontId="26" fillId="16" borderId="48" xfId="0" applyFont="1" applyFill="1" applyBorder="1" applyAlignment="1">
      <alignment horizontal="right"/>
    </xf>
    <xf numFmtId="0" fontId="26" fillId="16" borderId="50" xfId="0" applyFont="1" applyFill="1" applyBorder="1" applyAlignment="1">
      <alignment horizontal="right"/>
    </xf>
    <xf numFmtId="0" fontId="4" fillId="16" borderId="48" xfId="0" applyFont="1" applyFill="1" applyBorder="1"/>
    <xf numFmtId="0" fontId="3" fillId="2" borderId="54" xfId="0" applyFont="1" applyFill="1" applyBorder="1" applyAlignment="1">
      <alignment vertical="center"/>
    </xf>
    <xf numFmtId="0" fontId="18" fillId="2" borderId="0" xfId="0" applyFont="1" applyFill="1" applyAlignment="1" applyProtection="1">
      <alignment horizontal="left" vertical="center" wrapText="1"/>
      <protection locked="0"/>
    </xf>
    <xf numFmtId="0" fontId="24" fillId="18" borderId="42" xfId="1" applyFont="1" applyFill="1" applyBorder="1" applyAlignment="1">
      <alignment horizontal="center" vertical="center"/>
    </xf>
    <xf numFmtId="0" fontId="24" fillId="18" borderId="43" xfId="1" applyFont="1" applyFill="1" applyBorder="1" applyAlignment="1">
      <alignment horizontal="center" vertical="center"/>
    </xf>
    <xf numFmtId="0" fontId="24" fillId="18" borderId="44" xfId="1" applyFont="1" applyFill="1" applyBorder="1" applyAlignment="1">
      <alignment horizontal="center" vertical="center"/>
    </xf>
    <xf numFmtId="0" fontId="1" fillId="19" borderId="51" xfId="0" applyFont="1" applyFill="1" applyBorder="1" applyAlignment="1">
      <alignment horizontal="left" wrapText="1"/>
    </xf>
    <xf numFmtId="0" fontId="1" fillId="19" borderId="52" xfId="0" applyFont="1" applyFill="1" applyBorder="1" applyAlignment="1">
      <alignment horizontal="left" wrapText="1"/>
    </xf>
    <xf numFmtId="0" fontId="27" fillId="19" borderId="52" xfId="0" applyFont="1" applyFill="1" applyBorder="1" applyAlignment="1">
      <alignment horizontal="left"/>
    </xf>
    <xf numFmtId="0" fontId="27" fillId="19" borderId="53" xfId="0" applyFont="1" applyFill="1" applyBorder="1" applyAlignment="1">
      <alignment horizontal="left"/>
    </xf>
  </cellXfs>
  <cellStyles count="2">
    <cellStyle name="Hyperlink" xfId="1" builtinId="8"/>
    <cellStyle name="Normal" xfId="0" builtinId="0"/>
  </cellStyles>
  <dxfs count="23">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font>
    </dxf>
    <dxf>
      <font>
        <color rgb="FFFF0000"/>
      </font>
    </dxf>
    <dxf>
      <font>
        <color rgb="FFFF0000"/>
      </font>
    </dxf>
  </dxfs>
  <tableStyles count="0" defaultTableStyle="TableStyleMedium2" defaultPivotStyle="PivotStyleLight16"/>
  <colors>
    <mruColors>
      <color rgb="FF538DD5"/>
      <color rgb="FF999999"/>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466726</xdr:colOff>
      <xdr:row>0</xdr:row>
      <xdr:rowOff>47625</xdr:rowOff>
    </xdr:from>
    <xdr:ext cx="1905000" cy="3524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562601" y="47625"/>
          <a:ext cx="1905000" cy="352425"/>
        </a:xfrm>
        <a:prstGeom prst="rect">
          <a:avLst/>
        </a:prstGeom>
        <a:noFill/>
      </xdr:spPr>
    </xdr:pic>
    <xdr:clientData fLocksWithSheet="0"/>
  </xdr:oneCellAnchor>
  <xdr:twoCellAnchor>
    <xdr:from>
      <xdr:col>6</xdr:col>
      <xdr:colOff>219075</xdr:colOff>
      <xdr:row>3</xdr:row>
      <xdr:rowOff>180975</xdr:rowOff>
    </xdr:from>
    <xdr:to>
      <xdr:col>13</xdr:col>
      <xdr:colOff>409575</xdr:colOff>
      <xdr:row>21</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800975" y="1209675"/>
          <a:ext cx="4457700"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b="1">
              <a:latin typeface="+mn-lt"/>
              <a:ea typeface="Segoe UI" panose="020B0502040204020203" pitchFamily="34" charset="0"/>
              <a:cs typeface="Segoe UI" panose="020B0502040204020203" pitchFamily="34" charset="0"/>
            </a:rPr>
            <a:t>Guidelines for Enrolment in Master of Education</a:t>
          </a:r>
        </a:p>
        <a:p>
          <a:pPr algn="l"/>
          <a:endParaRPr lang="en-AU" sz="1100" b="0" u="none">
            <a:latin typeface="+mn-lt"/>
            <a:ea typeface="Segoe UI" panose="020B0502040204020203" pitchFamily="34" charset="0"/>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Segoe UI" panose="020B0502040204020203" pitchFamily="34" charset="0"/>
            </a:rPr>
            <a:t>1. Students are responsible for managing their own enrolment and study progression.</a:t>
          </a:r>
          <a:r>
            <a:rPr lang="en-AU" sz="1100" b="0">
              <a:solidFill>
                <a:schemeClr val="dk1"/>
              </a:solidFill>
              <a:effectLst/>
              <a:latin typeface="+mn-lt"/>
              <a:ea typeface="+mn-ea"/>
              <a:cs typeface="Segoe UI" panose="020B0502040204020203" pitchFamily="34" charset="0"/>
            </a:rPr>
            <a:t> Should you vary your enrolment from the suggested sequence in the enrolment plan, or fail/withdraw from a unit, you risk experiencing delays in your progression and not being able to complete within the nominated time.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u="none">
            <a:latin typeface="+mn-lt"/>
            <a:ea typeface="Segoe UI" panose="020B0502040204020203" pitchFamily="34" charset="0"/>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u="none">
              <a:solidFill>
                <a:schemeClr val="dk1"/>
              </a:solidFill>
              <a:effectLst/>
              <a:latin typeface="+mn-lt"/>
              <a:ea typeface="+mn-ea"/>
              <a:cs typeface="Segoe UI" panose="020B0502040204020203" pitchFamily="34" charset="0"/>
            </a:rPr>
            <a:t>2. The standard full-time study load</a:t>
          </a:r>
          <a:r>
            <a:rPr lang="en-AU" sz="1100" b="0" u="none" baseline="0">
              <a:solidFill>
                <a:schemeClr val="dk1"/>
              </a:solidFill>
              <a:effectLst/>
              <a:latin typeface="+mn-lt"/>
              <a:ea typeface="+mn-ea"/>
              <a:cs typeface="Segoe UI" panose="020B0502040204020203" pitchFamily="34" charset="0"/>
            </a:rPr>
            <a:t> is 50 credit points per study period.</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u="none" baseline="0">
            <a:solidFill>
              <a:schemeClr val="dk1"/>
            </a:solidFill>
            <a:effectLst/>
            <a:latin typeface="+mn-lt"/>
            <a:ea typeface="+mn-ea"/>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 Please ensure you check unit pre-requisites and availibility when planning your enrolment, as units are not offered in every study</a:t>
          </a:r>
          <a:r>
            <a:rPr lang="en-AU" sz="1100" b="0" baseline="0">
              <a:solidFill>
                <a:schemeClr val="dk1"/>
              </a:solidFill>
              <a:effectLst/>
              <a:latin typeface="+mn-lt"/>
              <a:ea typeface="+mn-ea"/>
              <a:cs typeface="+mn-cs"/>
            </a:rPr>
            <a:t> period</a:t>
          </a:r>
          <a:r>
            <a:rPr lang="en-AU" sz="1100" b="0">
              <a:solidFill>
                <a:schemeClr val="dk1"/>
              </a:solidFill>
              <a:effectLst/>
              <a:latin typeface="+mn-lt"/>
              <a:ea typeface="+mn-ea"/>
              <a:cs typeface="+mn-cs"/>
            </a:rPr>
            <a:t>. Unit requisites and unit availability for the current calendar year can be found in the Curtin Handbook:</a:t>
          </a:r>
          <a:r>
            <a:rPr lang="en-AU" sz="1100" b="0" baseline="0">
              <a:solidFill>
                <a:schemeClr val="dk1"/>
              </a:solidFill>
              <a:effectLst/>
              <a:latin typeface="+mn-lt"/>
              <a:ea typeface="+mn-ea"/>
              <a:cs typeface="+mn-cs"/>
            </a:rPr>
            <a:t> </a:t>
          </a:r>
          <a:r>
            <a:rPr lang="en-AU" sz="1100" b="1" baseline="0">
              <a:solidFill>
                <a:schemeClr val="accent1">
                  <a:lumMod val="75000"/>
                </a:schemeClr>
              </a:solidFill>
              <a:effectLst/>
              <a:latin typeface="+mn-lt"/>
              <a:ea typeface="+mn-ea"/>
              <a:cs typeface="+mn-cs"/>
            </a:rPr>
            <a:t>https://handbook.curtin.edu.au/</a:t>
          </a:r>
          <a:endParaRPr lang="en-AU" sz="1100">
            <a:solidFill>
              <a:schemeClr val="accent1">
                <a:lumMod val="75000"/>
              </a:schemeClr>
            </a:solidFill>
            <a:effectLst/>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u="none">
            <a:solidFill>
              <a:schemeClr val="dk1"/>
            </a:solidFill>
            <a:effectLst/>
            <a:latin typeface="+mn-lt"/>
            <a:ea typeface="+mn-ea"/>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Segoe UI" panose="020B0502040204020203" pitchFamily="34" charset="0"/>
            </a:rPr>
            <a:t>4. </a:t>
          </a:r>
          <a:r>
            <a:rPr kumimoji="0" lang="en-AU" sz="1100" b="1" i="0" u="none" strike="noStrike" kern="0" cap="none" spc="0" normalizeH="0" baseline="0" noProof="0">
              <a:ln>
                <a:noFill/>
              </a:ln>
              <a:solidFill>
                <a:prstClr val="black"/>
              </a:solidFill>
              <a:effectLst/>
              <a:uLnTx/>
              <a:uFillTx/>
              <a:latin typeface="+mn-lt"/>
              <a:ea typeface="+mn-ea"/>
              <a:cs typeface="Segoe UI" panose="020B0502040204020203" pitchFamily="34" charset="0"/>
            </a:rPr>
            <a:t>EDUC6036 EDMC502 Negotiated Capstone Project</a:t>
          </a:r>
          <a:r>
            <a:rPr kumimoji="0" lang="en-AU" sz="1100" b="0" i="0" u="none" strike="noStrike" kern="0" cap="none" spc="0" normalizeH="0" baseline="0" noProof="0">
              <a:ln>
                <a:noFill/>
              </a:ln>
              <a:solidFill>
                <a:prstClr val="black"/>
              </a:solidFill>
              <a:effectLst/>
              <a:uLnTx/>
              <a:uFillTx/>
              <a:latin typeface="+mn-lt"/>
              <a:ea typeface="+mn-ea"/>
              <a:cs typeface="Segoe UI" panose="020B0502040204020203" pitchFamily="34" charset="0"/>
            </a:rPr>
            <a:t> </a:t>
          </a:r>
          <a:r>
            <a:rPr lang="en-AU" sz="1100" b="0" i="0" baseline="0">
              <a:solidFill>
                <a:schemeClr val="dk1"/>
              </a:solidFill>
              <a:effectLst/>
              <a:latin typeface="+mn-lt"/>
              <a:ea typeface="+mn-ea"/>
              <a:cs typeface="Segoe UI" panose="020B0502040204020203" pitchFamily="34" charset="0"/>
            </a:rPr>
            <a:t>is a double subject (50CP) and is designed to be completed after the majority of other subjects in the degree. You should plan to </a:t>
          </a:r>
          <a:r>
            <a:rPr lang="en-AU" sz="1100" b="0" i="0" baseline="0">
              <a:solidFill>
                <a:schemeClr val="dk1"/>
              </a:solidFill>
              <a:effectLst/>
              <a:latin typeface="+mn-lt"/>
              <a:ea typeface="+mn-ea"/>
              <a:cs typeface="+mn-cs"/>
            </a:rPr>
            <a:t>enrol in this subject by itself in one of your final two study periods.</a:t>
          </a:r>
          <a:endParaRPr lang="en-AU" sz="1100" b="1">
            <a:solidFill>
              <a:schemeClr val="dk1"/>
            </a:solidFill>
            <a:effectLst/>
            <a:latin typeface="+mn-lt"/>
            <a:ea typeface="+mn-ea"/>
            <a:cs typeface="Segoe UI"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workbookViewId="0">
      <selection activeCell="F3" sqref="F3"/>
    </sheetView>
  </sheetViews>
  <sheetFormatPr defaultRowHeight="12" x14ac:dyDescent="0.2"/>
  <cols>
    <col min="1" max="1" width="11" style="14" customWidth="1"/>
    <col min="2" max="2" width="10.42578125" style="14" customWidth="1"/>
    <col min="3" max="3" width="50.7109375" style="14" customWidth="1"/>
    <col min="4" max="4" width="14" style="14" customWidth="1"/>
    <col min="5" max="5" width="9" style="14" customWidth="1"/>
    <col min="6" max="6" width="27.140625" style="14" customWidth="1"/>
    <col min="7" max="7" width="9.42578125" style="14" customWidth="1"/>
    <col min="8" max="16384" width="9.140625" style="14"/>
  </cols>
  <sheetData>
    <row r="1" spans="1:15" ht="35.1" customHeight="1" x14ac:dyDescent="0.25">
      <c r="A1" s="174" t="s">
        <v>0</v>
      </c>
      <c r="B1" s="175"/>
      <c r="C1" s="176"/>
      <c r="D1" s="176"/>
      <c r="E1" s="176"/>
      <c r="F1" s="177"/>
    </row>
    <row r="2" spans="1:15" ht="16.5" customHeight="1" x14ac:dyDescent="0.3">
      <c r="A2" s="164"/>
      <c r="B2" s="168"/>
      <c r="C2" s="165" t="s">
        <v>133</v>
      </c>
      <c r="D2" s="166" t="str">
        <f>VLOOKUP(F3,Specs,2,FALSE)</f>
        <v>START</v>
      </c>
      <c r="E2" s="166" t="str">
        <f>VLOOKUP(F4,OUAComm,3,FALSE)</f>
        <v>START</v>
      </c>
      <c r="F2" s="167" t="str">
        <f>CONCATENATE(E2,D2)</f>
        <v>STARTSTART</v>
      </c>
      <c r="H2" s="101"/>
      <c r="I2" s="101"/>
      <c r="J2" s="101"/>
      <c r="K2" s="101"/>
      <c r="L2" s="101"/>
      <c r="M2" s="101"/>
      <c r="N2" s="101"/>
      <c r="O2" s="101"/>
    </row>
    <row r="3" spans="1:15" ht="20.25" customHeight="1" x14ac:dyDescent="0.2">
      <c r="A3" s="155" t="s">
        <v>1</v>
      </c>
      <c r="B3" s="156" t="s">
        <v>60</v>
      </c>
      <c r="C3" s="156"/>
      <c r="E3" s="157" t="s">
        <v>42</v>
      </c>
      <c r="F3" s="158" t="s">
        <v>41</v>
      </c>
      <c r="H3" s="102"/>
      <c r="I3" s="102"/>
      <c r="J3" s="102"/>
      <c r="K3" s="102"/>
      <c r="L3" s="102"/>
      <c r="M3" s="102"/>
      <c r="N3" s="102"/>
      <c r="O3" s="102"/>
    </row>
    <row r="4" spans="1:15" ht="20.25" customHeight="1" x14ac:dyDescent="0.2">
      <c r="A4" s="154" t="s">
        <v>131</v>
      </c>
      <c r="B4" s="154"/>
      <c r="C4" s="1"/>
      <c r="D4" s="1"/>
      <c r="E4" s="3" t="s">
        <v>5</v>
      </c>
      <c r="F4" s="105" t="s">
        <v>123</v>
      </c>
    </row>
    <row r="5" spans="1:15" s="2" customFormat="1" ht="15" customHeight="1" x14ac:dyDescent="0.25">
      <c r="A5" s="4" t="s">
        <v>6</v>
      </c>
      <c r="B5" s="6"/>
      <c r="C5" s="5"/>
      <c r="D5" s="6" t="s">
        <v>128</v>
      </c>
      <c r="E5" s="5" t="s">
        <v>127</v>
      </c>
      <c r="F5" s="141" t="s">
        <v>4</v>
      </c>
    </row>
    <row r="6" spans="1:15" s="1" customFormat="1" ht="20.100000000000001" customHeight="1" x14ac:dyDescent="0.25">
      <c r="A6" s="169" t="e">
        <f>HLOOKUP(F2,StudyCombs,2,FALSE)</f>
        <v>#N/A</v>
      </c>
      <c r="B6" s="79" t="e">
        <f>VLOOKUP(A6,Handbook,2,FALSE)</f>
        <v>#N/A</v>
      </c>
      <c r="C6" s="79" t="e">
        <f>VLOOKUP(A6,Handbook,4,FALSE)</f>
        <v>#N/A</v>
      </c>
      <c r="D6" s="82" t="e">
        <f>VLOOKUP(A6,Handbook,5,FALSE)</f>
        <v>#N/A</v>
      </c>
      <c r="E6" s="81" t="e">
        <f>VLOOKUP(A6,Handbook,6,FALSE)</f>
        <v>#N/A</v>
      </c>
      <c r="F6" s="142"/>
    </row>
    <row r="7" spans="1:15" s="1" customFormat="1" ht="20.100000000000001" customHeight="1" x14ac:dyDescent="0.25">
      <c r="A7" s="9" t="e">
        <f>HLOOKUP(F2,StudyCombs,3,FALSE)</f>
        <v>#N/A</v>
      </c>
      <c r="B7" s="82" t="e">
        <f>VLOOKUP(A7,Handbook,2,FALSE)</f>
        <v>#N/A</v>
      </c>
      <c r="C7" s="82" t="e">
        <f>VLOOKUP(A7,Handbook,4,FALSE)</f>
        <v>#N/A</v>
      </c>
      <c r="D7" s="82" t="e">
        <f>VLOOKUP(A7,Handbook,5,FALSE)</f>
        <v>#N/A</v>
      </c>
      <c r="E7" s="81" t="e">
        <f>VLOOKUP(A7,Handbook,6,FALSE)</f>
        <v>#N/A</v>
      </c>
      <c r="F7" s="143"/>
    </row>
    <row r="8" spans="1:15" s="1" customFormat="1" ht="5.0999999999999996" customHeight="1" x14ac:dyDescent="0.25">
      <c r="A8" s="7"/>
      <c r="B8" s="8"/>
      <c r="C8" s="8"/>
      <c r="D8" s="8"/>
      <c r="E8" s="10"/>
      <c r="F8" s="144"/>
    </row>
    <row r="9" spans="1:15" s="1" customFormat="1" ht="20.100000000000001" customHeight="1" x14ac:dyDescent="0.25">
      <c r="A9" s="9" t="e">
        <f>HLOOKUP(F2,StudyCombs,4,FALSE)</f>
        <v>#N/A</v>
      </c>
      <c r="B9" s="82" t="e">
        <f>VLOOKUP(A9,Handbook,2,FALSE)</f>
        <v>#N/A</v>
      </c>
      <c r="C9" s="82" t="e">
        <f>VLOOKUP(A9,Handbook,4,FALSE)</f>
        <v>#N/A</v>
      </c>
      <c r="D9" s="82" t="e">
        <f>VLOOKUP(A9,Handbook,5,FALSE)</f>
        <v>#N/A</v>
      </c>
      <c r="E9" s="81" t="e">
        <f>VLOOKUP(A9,Handbook,6,FALSE)</f>
        <v>#N/A</v>
      </c>
      <c r="F9" s="143"/>
    </row>
    <row r="10" spans="1:15" s="1" customFormat="1" ht="20.100000000000001" customHeight="1" x14ac:dyDescent="0.25">
      <c r="A10" s="9" t="e">
        <f>HLOOKUP(F2,StudyCombs,5,FALSE)</f>
        <v>#N/A</v>
      </c>
      <c r="B10" s="82" t="e">
        <f>VLOOKUP(A10,Handbook,2,FALSE)</f>
        <v>#N/A</v>
      </c>
      <c r="C10" s="82" t="e">
        <f>VLOOKUP(A10,Handbook,4,FALSE)</f>
        <v>#N/A</v>
      </c>
      <c r="D10" s="82" t="e">
        <f>VLOOKUP(A10,Handbook,5,FALSE)</f>
        <v>#N/A</v>
      </c>
      <c r="E10" s="81" t="e">
        <f>VLOOKUP(A10,Handbook,6,FALSE)</f>
        <v>#N/A</v>
      </c>
      <c r="F10" s="143"/>
    </row>
    <row r="11" spans="1:15" s="1" customFormat="1" ht="5.0999999999999996" customHeight="1" x14ac:dyDescent="0.25">
      <c r="A11" s="7"/>
      <c r="B11" s="8"/>
      <c r="C11" s="8"/>
      <c r="D11" s="8"/>
      <c r="E11" s="10"/>
      <c r="F11" s="144"/>
    </row>
    <row r="12" spans="1:15" s="1" customFormat="1" ht="20.100000000000001" customHeight="1" x14ac:dyDescent="0.25">
      <c r="A12" s="9" t="e">
        <f>HLOOKUP(F2,StudyCombs,6,FALSE)</f>
        <v>#N/A</v>
      </c>
      <c r="B12" s="82" t="e">
        <f>VLOOKUP(A12,Handbook,2,FALSE)</f>
        <v>#N/A</v>
      </c>
      <c r="C12" s="82" t="e">
        <f>VLOOKUP(A12,Handbook,4,FALSE)</f>
        <v>#N/A</v>
      </c>
      <c r="D12" s="82" t="e">
        <f>VLOOKUP(A12,Handbook,5,FALSE)</f>
        <v>#N/A</v>
      </c>
      <c r="E12" s="81" t="e">
        <f>VLOOKUP(A12,Handbook,6,FALSE)</f>
        <v>#N/A</v>
      </c>
      <c r="F12" s="143"/>
    </row>
    <row r="13" spans="1:15" s="1" customFormat="1" ht="20.100000000000001" customHeight="1" x14ac:dyDescent="0.25">
      <c r="A13" s="9" t="e">
        <f>HLOOKUP(F2,StudyCombs,7,FALSE)</f>
        <v>#N/A</v>
      </c>
      <c r="B13" s="82" t="e">
        <f>VLOOKUP(A13,Handbook,2,FALSE)</f>
        <v>#N/A</v>
      </c>
      <c r="C13" s="82" t="e">
        <f>VLOOKUP(A13,Handbook,4,FALSE)</f>
        <v>#N/A</v>
      </c>
      <c r="D13" s="82" t="e">
        <f>VLOOKUP(A13,Handbook,5,FALSE)</f>
        <v>#N/A</v>
      </c>
      <c r="E13" s="81" t="e">
        <f>VLOOKUP(A13,Handbook,6,FALSE)</f>
        <v>#N/A</v>
      </c>
      <c r="F13" s="143"/>
    </row>
    <row r="14" spans="1:15" s="1" customFormat="1" ht="5.0999999999999996" customHeight="1" x14ac:dyDescent="0.25">
      <c r="A14" s="7"/>
      <c r="B14" s="8"/>
      <c r="C14" s="8"/>
      <c r="D14" s="8"/>
      <c r="E14" s="10"/>
      <c r="F14" s="144"/>
    </row>
    <row r="15" spans="1:15" s="1" customFormat="1" ht="20.100000000000001" customHeight="1" x14ac:dyDescent="0.25">
      <c r="A15" s="9" t="e">
        <f>HLOOKUP(F2,StudyCombs,8,FALSE)</f>
        <v>#N/A</v>
      </c>
      <c r="B15" s="82" t="e">
        <f>VLOOKUP(A15,Handbook,2,FALSE)</f>
        <v>#N/A</v>
      </c>
      <c r="C15" s="82" t="e">
        <f>VLOOKUP(A15,Handbook,4,FALSE)</f>
        <v>#N/A</v>
      </c>
      <c r="D15" s="82" t="e">
        <f>VLOOKUP(A15,Handbook,5,FALSE)</f>
        <v>#N/A</v>
      </c>
      <c r="E15" s="81" t="e">
        <f>VLOOKUP(A15,Handbook,6,FALSE)</f>
        <v>#N/A</v>
      </c>
      <c r="F15" s="143"/>
    </row>
    <row r="16" spans="1:15" s="1" customFormat="1" ht="20.100000000000001" customHeight="1" x14ac:dyDescent="0.25">
      <c r="A16" s="9" t="e">
        <f>HLOOKUP(F2,StudyCombs,9,FALSE)</f>
        <v>#N/A</v>
      </c>
      <c r="B16" s="82" t="e">
        <f>VLOOKUP(A16,Handbook,2,FALSE)</f>
        <v>#N/A</v>
      </c>
      <c r="C16" s="82" t="e">
        <f>VLOOKUP(A16,Handbook,4,FALSE)</f>
        <v>#N/A</v>
      </c>
      <c r="D16" s="82" t="e">
        <f>VLOOKUP(A16,Handbook,5,FALSE)</f>
        <v>#N/A</v>
      </c>
      <c r="E16" s="81" t="e">
        <f>VLOOKUP(A16,Handbook,6,FALSE)</f>
        <v>#N/A</v>
      </c>
      <c r="F16" s="143"/>
    </row>
    <row r="17" spans="1:6" s="1" customFormat="1" ht="5.0999999999999996" customHeight="1" x14ac:dyDescent="0.25">
      <c r="B17" s="82"/>
      <c r="F17" s="145"/>
    </row>
    <row r="18" spans="1:6" s="1" customFormat="1" ht="15" customHeight="1" x14ac:dyDescent="0.25">
      <c r="A18" s="11" t="s">
        <v>129</v>
      </c>
      <c r="B18" s="12"/>
      <c r="C18" s="12"/>
      <c r="D18" s="12"/>
      <c r="E18" s="12"/>
      <c r="F18" s="78" t="s">
        <v>7</v>
      </c>
    </row>
    <row r="19" spans="1:6" s="1" customFormat="1" ht="20.100000000000001" customHeight="1" x14ac:dyDescent="0.25">
      <c r="A19" s="100" t="e">
        <f>HLOOKUP(F2,StudyCombs,10,FALSE)</f>
        <v>#N/A</v>
      </c>
      <c r="B19" s="82" t="e">
        <f t="shared" ref="B19:B27" si="0">VLOOKUP(A19,Handbook,2,FALSE)</f>
        <v>#N/A</v>
      </c>
      <c r="C19" s="135" t="e">
        <f t="shared" ref="C19:C27" si="1">VLOOKUP(A19,Handbook,4,FALSE)</f>
        <v>#N/A</v>
      </c>
      <c r="D19" s="135" t="e">
        <f t="shared" ref="D19:D27" si="2">VLOOKUP(A19,Handbook,5,FALSE)</f>
        <v>#N/A</v>
      </c>
      <c r="E19" s="81" t="e">
        <f t="shared" ref="E19:E27" si="3">VLOOKUP(A19,Handbook,6,FALSE)</f>
        <v>#N/A</v>
      </c>
      <c r="F19" s="146"/>
    </row>
    <row r="20" spans="1:6" s="1" customFormat="1" ht="20.100000000000001" customHeight="1" x14ac:dyDescent="0.25">
      <c r="A20" s="13" t="e">
        <f>HLOOKUP(F2,StudyCombs,11,FALSE)</f>
        <v>#N/A</v>
      </c>
      <c r="B20" s="82" t="e">
        <f t="shared" si="0"/>
        <v>#N/A</v>
      </c>
      <c r="C20" s="136" t="e">
        <f t="shared" si="1"/>
        <v>#N/A</v>
      </c>
      <c r="D20" s="136" t="e">
        <f t="shared" si="2"/>
        <v>#N/A</v>
      </c>
      <c r="E20" s="99" t="e">
        <f t="shared" si="3"/>
        <v>#N/A</v>
      </c>
      <c r="F20" s="147"/>
    </row>
    <row r="21" spans="1:6" s="1" customFormat="1" ht="20.100000000000001" customHeight="1" x14ac:dyDescent="0.25">
      <c r="A21" s="9" t="e">
        <f>HLOOKUP(F2,StudyCombs,12,FALSE)</f>
        <v>#N/A</v>
      </c>
      <c r="B21" s="82" t="e">
        <f t="shared" si="0"/>
        <v>#N/A</v>
      </c>
      <c r="C21" s="137" t="e">
        <f t="shared" si="1"/>
        <v>#N/A</v>
      </c>
      <c r="D21" s="137" t="e">
        <f t="shared" si="2"/>
        <v>#N/A</v>
      </c>
      <c r="E21" s="81" t="e">
        <f t="shared" si="3"/>
        <v>#N/A</v>
      </c>
      <c r="F21" s="148"/>
    </row>
    <row r="22" spans="1:6" s="1" customFormat="1" ht="20.100000000000001" customHeight="1" x14ac:dyDescent="0.25">
      <c r="A22" s="9" t="e">
        <f>HLOOKUP(F2,StudyCombs,13,FALSE)</f>
        <v>#N/A</v>
      </c>
      <c r="B22" s="82" t="e">
        <f t="shared" si="0"/>
        <v>#N/A</v>
      </c>
      <c r="C22" s="137" t="e">
        <f t="shared" si="1"/>
        <v>#N/A</v>
      </c>
      <c r="D22" s="136" t="e">
        <f t="shared" si="2"/>
        <v>#N/A</v>
      </c>
      <c r="E22" s="99" t="e">
        <f t="shared" si="3"/>
        <v>#N/A</v>
      </c>
      <c r="F22" s="147"/>
    </row>
    <row r="23" spans="1:6" s="1" customFormat="1" ht="20.100000000000001" customHeight="1" x14ac:dyDescent="0.25">
      <c r="A23" s="9" t="e">
        <f>HLOOKUP(F2,StudyCombs,14,FALSE)</f>
        <v>#N/A</v>
      </c>
      <c r="B23" s="82" t="e">
        <f t="shared" si="0"/>
        <v>#N/A</v>
      </c>
      <c r="C23" s="137" t="e">
        <f t="shared" si="1"/>
        <v>#N/A</v>
      </c>
      <c r="D23" s="137" t="e">
        <f t="shared" si="2"/>
        <v>#N/A</v>
      </c>
      <c r="E23" s="81" t="e">
        <f t="shared" si="3"/>
        <v>#N/A</v>
      </c>
      <c r="F23" s="148"/>
    </row>
    <row r="24" spans="1:6" s="1" customFormat="1" ht="20.100000000000001" customHeight="1" x14ac:dyDescent="0.25">
      <c r="A24" s="9" t="e">
        <f>HLOOKUP(F2,StudyCombs,15,FALSE)</f>
        <v>#N/A</v>
      </c>
      <c r="B24" s="82" t="e">
        <f t="shared" si="0"/>
        <v>#N/A</v>
      </c>
      <c r="C24" s="137" t="e">
        <f t="shared" si="1"/>
        <v>#N/A</v>
      </c>
      <c r="D24" s="136" t="e">
        <f t="shared" si="2"/>
        <v>#N/A</v>
      </c>
      <c r="E24" s="99" t="e">
        <f t="shared" si="3"/>
        <v>#N/A</v>
      </c>
      <c r="F24" s="147"/>
    </row>
    <row r="25" spans="1:6" s="1" customFormat="1" ht="20.100000000000001" customHeight="1" x14ac:dyDescent="0.25">
      <c r="A25" s="9" t="e">
        <f>HLOOKUP(F2,StudyCombs,16,FALSE)</f>
        <v>#N/A</v>
      </c>
      <c r="B25" s="82" t="e">
        <f t="shared" si="0"/>
        <v>#N/A</v>
      </c>
      <c r="C25" s="137" t="e">
        <f t="shared" si="1"/>
        <v>#N/A</v>
      </c>
      <c r="D25" s="137" t="e">
        <f t="shared" si="2"/>
        <v>#N/A</v>
      </c>
      <c r="E25" s="81" t="e">
        <f t="shared" si="3"/>
        <v>#N/A</v>
      </c>
      <c r="F25" s="148"/>
    </row>
    <row r="26" spans="1:6" s="1" customFormat="1" ht="20.100000000000001" customHeight="1" x14ac:dyDescent="0.25">
      <c r="A26" s="9" t="e">
        <f>HLOOKUP(F2,StudyCombs,17,FALSE)</f>
        <v>#N/A</v>
      </c>
      <c r="B26" s="82" t="e">
        <f t="shared" si="0"/>
        <v>#N/A</v>
      </c>
      <c r="C26" s="137" t="e">
        <f t="shared" si="1"/>
        <v>#N/A</v>
      </c>
      <c r="D26" s="136" t="e">
        <f t="shared" si="2"/>
        <v>#N/A</v>
      </c>
      <c r="E26" s="99" t="e">
        <f t="shared" si="3"/>
        <v>#N/A</v>
      </c>
      <c r="F26" s="147"/>
    </row>
    <row r="27" spans="1:6" s="1" customFormat="1" ht="20.100000000000001" customHeight="1" x14ac:dyDescent="0.25">
      <c r="A27" s="138" t="e">
        <f>HLOOKUP(F2,StudyCombs,18,FALSE)</f>
        <v>#N/A</v>
      </c>
      <c r="B27" s="82" t="e">
        <f t="shared" si="0"/>
        <v>#N/A</v>
      </c>
      <c r="C27" s="139" t="e">
        <f t="shared" si="1"/>
        <v>#N/A</v>
      </c>
      <c r="D27" s="139" t="e">
        <f t="shared" si="2"/>
        <v>#N/A</v>
      </c>
      <c r="E27" s="140" t="e">
        <f t="shared" si="3"/>
        <v>#N/A</v>
      </c>
      <c r="F27" s="149"/>
    </row>
    <row r="28" spans="1:6" s="1" customFormat="1" ht="25.5" customHeight="1" x14ac:dyDescent="0.25">
      <c r="A28" s="171" t="s">
        <v>130</v>
      </c>
      <c r="B28" s="172"/>
      <c r="C28" s="172"/>
      <c r="D28" s="172"/>
      <c r="E28" s="172"/>
      <c r="F28" s="173"/>
    </row>
    <row r="29" spans="1:6" ht="35.25" customHeight="1" x14ac:dyDescent="0.2">
      <c r="A29" s="170" t="s">
        <v>8</v>
      </c>
      <c r="B29" s="170"/>
      <c r="C29" s="170"/>
      <c r="D29" s="170"/>
      <c r="E29" s="170"/>
      <c r="F29" s="170"/>
    </row>
    <row r="30" spans="1:6" x14ac:dyDescent="0.2">
      <c r="A30" s="150"/>
      <c r="B30" s="151"/>
      <c r="C30" s="151"/>
      <c r="D30" s="151"/>
      <c r="E30" s="151"/>
      <c r="F30" s="152"/>
    </row>
    <row r="31" spans="1:6" ht="12" customHeight="1" x14ac:dyDescent="0.2">
      <c r="A31" s="153" t="s">
        <v>9</v>
      </c>
      <c r="B31" s="153"/>
      <c r="C31" s="15"/>
      <c r="D31" s="15"/>
      <c r="E31" s="103"/>
    </row>
  </sheetData>
  <mergeCells count="3">
    <mergeCell ref="A29:F29"/>
    <mergeCell ref="A28:F28"/>
    <mergeCell ref="A1:F1"/>
  </mergeCells>
  <conditionalFormatting sqref="F3:F4">
    <cfRule type="containsText" dxfId="22" priority="12" operator="containsText" text="Specialisation">
      <formula>NOT(ISERROR(SEARCH("Specialisation",F3)))</formula>
    </cfRule>
  </conditionalFormatting>
  <conditionalFormatting sqref="F4">
    <cfRule type="containsText" dxfId="21" priority="1" operator="containsText" text="Select">
      <formula>NOT(ISERROR(SEARCH("Select",F4)))</formula>
    </cfRule>
  </conditionalFormatting>
  <conditionalFormatting sqref="A6:E27">
    <cfRule type="containsText" dxfId="20" priority="13" operator="containsText" text="Blank">
      <formula>NOT(ISERROR(SEARCH("Blank",A6)))</formula>
    </cfRule>
    <cfRule type="cellIs" dxfId="19" priority="17" operator="equal">
      <formula>0</formula>
    </cfRule>
    <cfRule type="containsErrors" dxfId="18" priority="18">
      <formula>ISERROR(A6)</formula>
    </cfRule>
  </conditionalFormatting>
  <hyperlinks>
    <hyperlink ref="A28:F28" r:id="rId1" display="If you have any queries about your course, please contact Curtin Connect." xr:uid="{6C9250AC-3EDD-414D-838F-5E120FB4CADD}"/>
  </hyperlinks>
  <pageMargins left="0.39370078740157483" right="0.39370078740157483" top="0.39370078740157483" bottom="0.39370078740157483" header="0.23622047244094491" footer="0.23622047244094491"/>
  <pageSetup paperSize="9" fitToWidth="0" orientation="landscape" r:id="rId2"/>
  <ignoredErrors>
    <ignoredError sqref="A6:A16 A19:A27 C16:E16 C19:E27 C13:E13 C6:E12 C14:E15 B19:B27 B6:B1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Unitsets!$A$6:$A$10</xm:f>
          </x14:formula1>
          <xm:sqref>F3</xm:sqref>
        </x14:dataValidation>
        <x14:dataValidation type="list" allowBlank="1" showInputMessage="1" showErrorMessage="1" xr:uid="{00000000-0002-0000-0000-000001000000}">
          <x14:formula1>
            <xm:f>Unitsets!$A$13:$A$17</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0"/>
  <sheetViews>
    <sheetView workbookViewId="0">
      <selection activeCell="U24" sqref="U24"/>
    </sheetView>
  </sheetViews>
  <sheetFormatPr defaultRowHeight="15" x14ac:dyDescent="0.25"/>
  <cols>
    <col min="1" max="1" width="34.42578125" customWidth="1"/>
    <col min="4" max="4" width="5.7109375" customWidth="1"/>
    <col min="6" max="6" width="5.7109375" customWidth="1"/>
    <col min="8" max="8" width="5.7109375" customWidth="1"/>
    <col min="10" max="10" width="5.7109375" customWidth="1"/>
    <col min="12" max="12" width="5.7109375" customWidth="1"/>
    <col min="14" max="14" width="5.7109375" customWidth="1"/>
    <col min="16" max="16" width="5.7109375" customWidth="1"/>
    <col min="18" max="18" width="5.7109375" customWidth="1"/>
    <col min="20" max="20" width="5.7109375" customWidth="1"/>
    <col min="22" max="22" width="5.7109375" customWidth="1"/>
    <col min="24" max="24" width="5.7109375" customWidth="1"/>
    <col min="26" max="26" width="5.7109375" customWidth="1"/>
    <col min="28" max="28" width="5.7109375" customWidth="1"/>
    <col min="30" max="30" width="5.7109375" customWidth="1"/>
    <col min="32" max="32" width="5.7109375" customWidth="1"/>
    <col min="34" max="34" width="5.7109375" customWidth="1"/>
    <col min="36" max="36" width="5.7109375" customWidth="1"/>
  </cols>
  <sheetData>
    <row r="1" spans="1:38" x14ac:dyDescent="0.25">
      <c r="A1" s="24" t="s">
        <v>63</v>
      </c>
      <c r="F1" s="74" t="s">
        <v>62</v>
      </c>
      <c r="G1" s="72"/>
      <c r="H1" s="73"/>
      <c r="I1" s="72"/>
      <c r="J1" s="72"/>
      <c r="K1" s="72"/>
      <c r="L1" s="72"/>
      <c r="M1" s="72"/>
      <c r="N1" s="73" t="s">
        <v>62</v>
      </c>
      <c r="O1" s="72"/>
      <c r="P1" s="73"/>
      <c r="Q1" s="72"/>
      <c r="R1" s="72"/>
      <c r="S1" s="72"/>
      <c r="T1" s="72"/>
      <c r="U1" s="72"/>
      <c r="V1" s="73" t="s">
        <v>62</v>
      </c>
      <c r="W1" s="72"/>
      <c r="X1" s="73"/>
      <c r="Y1" s="72"/>
      <c r="Z1" s="72"/>
      <c r="AA1" s="72"/>
      <c r="AB1" s="72"/>
      <c r="AC1" s="72"/>
      <c r="AD1" s="73" t="s">
        <v>62</v>
      </c>
      <c r="AE1" s="72"/>
      <c r="AF1" s="73"/>
      <c r="AG1" s="72"/>
      <c r="AH1" s="72"/>
      <c r="AI1" s="72"/>
      <c r="AJ1" s="72"/>
      <c r="AK1" s="71"/>
    </row>
    <row r="2" spans="1:38" x14ac:dyDescent="0.25">
      <c r="A2" s="23" t="s">
        <v>61</v>
      </c>
      <c r="B2" s="23" t="s">
        <v>60</v>
      </c>
      <c r="E2" s="48"/>
      <c r="F2" s="70" t="s">
        <v>58</v>
      </c>
      <c r="G2" s="69"/>
      <c r="H2" s="69"/>
      <c r="I2" s="69"/>
      <c r="J2" s="69"/>
      <c r="K2" s="68"/>
      <c r="L2" s="68"/>
      <c r="M2" s="67"/>
      <c r="N2" s="66" t="s">
        <v>59</v>
      </c>
      <c r="O2" s="65"/>
      <c r="P2" s="65"/>
      <c r="Q2" s="65"/>
      <c r="R2" s="65"/>
      <c r="S2" s="64"/>
      <c r="T2" s="63"/>
      <c r="U2" s="62"/>
      <c r="V2" s="61" t="s">
        <v>57</v>
      </c>
      <c r="W2" s="59"/>
      <c r="X2" s="60"/>
      <c r="Y2" s="59"/>
      <c r="Z2" s="59"/>
      <c r="AA2" s="59"/>
      <c r="AB2" s="59"/>
      <c r="AC2" s="58"/>
      <c r="AD2" s="57"/>
      <c r="AE2" s="57"/>
      <c r="AF2" s="57"/>
      <c r="AG2" s="57"/>
      <c r="AH2" s="57"/>
      <c r="AI2" s="57"/>
      <c r="AJ2" s="57"/>
      <c r="AK2" s="56"/>
    </row>
    <row r="3" spans="1:38" x14ac:dyDescent="0.25">
      <c r="A3" s="23" t="s">
        <v>56</v>
      </c>
      <c r="B3" s="23" t="s">
        <v>55</v>
      </c>
      <c r="F3" s="55"/>
      <c r="G3" s="53" t="s">
        <v>13</v>
      </c>
      <c r="H3" s="55"/>
      <c r="I3" s="53" t="s">
        <v>12</v>
      </c>
      <c r="J3" s="54"/>
      <c r="K3" s="53" t="s">
        <v>11</v>
      </c>
      <c r="L3" s="54"/>
      <c r="M3" s="53" t="s">
        <v>10</v>
      </c>
      <c r="N3" s="55"/>
      <c r="O3" s="53" t="s">
        <v>13</v>
      </c>
      <c r="P3" s="55"/>
      <c r="Q3" s="53" t="s">
        <v>12</v>
      </c>
      <c r="R3" s="54"/>
      <c r="S3" s="53" t="s">
        <v>11</v>
      </c>
      <c r="T3" s="54"/>
      <c r="U3" s="53" t="s">
        <v>10</v>
      </c>
      <c r="V3" s="54"/>
      <c r="W3" s="53" t="s">
        <v>13</v>
      </c>
      <c r="X3" s="54"/>
      <c r="Y3" s="53" t="s">
        <v>12</v>
      </c>
      <c r="Z3" s="54"/>
      <c r="AA3" s="53" t="s">
        <v>11</v>
      </c>
      <c r="AB3" s="54"/>
      <c r="AC3" s="53" t="s">
        <v>10</v>
      </c>
      <c r="AD3" s="54"/>
      <c r="AE3" s="53" t="s">
        <v>13</v>
      </c>
      <c r="AF3" s="54"/>
      <c r="AG3" s="53" t="s">
        <v>12</v>
      </c>
      <c r="AH3" s="54"/>
      <c r="AI3" s="53" t="s">
        <v>11</v>
      </c>
      <c r="AJ3" s="54"/>
      <c r="AK3" s="53" t="s">
        <v>10</v>
      </c>
    </row>
    <row r="4" spans="1:38" x14ac:dyDescent="0.25">
      <c r="E4" s="48">
        <v>1</v>
      </c>
      <c r="F4" s="52"/>
      <c r="G4" s="51" t="s">
        <v>54</v>
      </c>
      <c r="H4" s="52"/>
      <c r="I4" s="51" t="s">
        <v>53</v>
      </c>
      <c r="J4" s="50"/>
      <c r="K4" s="51" t="s">
        <v>52</v>
      </c>
      <c r="L4" s="50"/>
      <c r="M4" s="51" t="s">
        <v>51</v>
      </c>
      <c r="N4" s="52"/>
      <c r="O4" s="51" t="s">
        <v>50</v>
      </c>
      <c r="P4" s="52"/>
      <c r="Q4" s="51" t="s">
        <v>49</v>
      </c>
      <c r="R4" s="50"/>
      <c r="S4" s="51" t="s">
        <v>48</v>
      </c>
      <c r="T4" s="50"/>
      <c r="U4" s="51" t="s">
        <v>47</v>
      </c>
      <c r="V4" s="50"/>
      <c r="W4" s="51" t="s">
        <v>46</v>
      </c>
      <c r="X4" s="50"/>
      <c r="Y4" s="51" t="s">
        <v>45</v>
      </c>
      <c r="Z4" s="50"/>
      <c r="AA4" s="51" t="s">
        <v>44</v>
      </c>
      <c r="AB4" s="50"/>
      <c r="AC4" s="51" t="s">
        <v>43</v>
      </c>
      <c r="AD4" s="50"/>
      <c r="AE4" s="51" t="s">
        <v>115</v>
      </c>
      <c r="AF4" s="50"/>
      <c r="AG4" s="51" t="s">
        <v>116</v>
      </c>
      <c r="AH4" s="50"/>
      <c r="AI4" s="51" t="s">
        <v>117</v>
      </c>
      <c r="AJ4" s="50"/>
      <c r="AK4" s="49" t="s">
        <v>118</v>
      </c>
      <c r="AL4" s="45">
        <v>1</v>
      </c>
    </row>
    <row r="5" spans="1:38" x14ac:dyDescent="0.25">
      <c r="A5" s="33" t="s">
        <v>42</v>
      </c>
      <c r="B5" s="33"/>
      <c r="C5" s="33"/>
      <c r="E5" s="48">
        <v>2</v>
      </c>
      <c r="F5" s="47" t="s">
        <v>18</v>
      </c>
      <c r="G5" s="46" t="s">
        <v>37</v>
      </c>
      <c r="H5" s="47" t="s">
        <v>17</v>
      </c>
      <c r="I5" s="46" t="s">
        <v>38</v>
      </c>
      <c r="J5" s="47" t="s">
        <v>15</v>
      </c>
      <c r="K5" s="46" t="s">
        <v>37</v>
      </c>
      <c r="L5" s="47" t="s">
        <v>19</v>
      </c>
      <c r="M5" s="46" t="s">
        <v>38</v>
      </c>
      <c r="N5" s="47" t="s">
        <v>18</v>
      </c>
      <c r="O5" s="46" t="s">
        <v>37</v>
      </c>
      <c r="P5" s="47" t="s">
        <v>17</v>
      </c>
      <c r="Q5" s="46" t="s">
        <v>38</v>
      </c>
      <c r="R5" s="47" t="s">
        <v>15</v>
      </c>
      <c r="S5" s="46" t="s">
        <v>37</v>
      </c>
      <c r="T5" s="47" t="s">
        <v>19</v>
      </c>
      <c r="U5" s="46" t="s">
        <v>38</v>
      </c>
      <c r="V5" s="47" t="s">
        <v>18</v>
      </c>
      <c r="W5" s="46" t="s">
        <v>37</v>
      </c>
      <c r="X5" s="47" t="s">
        <v>17</v>
      </c>
      <c r="Y5" s="46" t="s">
        <v>38</v>
      </c>
      <c r="Z5" s="47" t="s">
        <v>15</v>
      </c>
      <c r="AA5" s="46" t="s">
        <v>37</v>
      </c>
      <c r="AB5" s="47" t="s">
        <v>19</v>
      </c>
      <c r="AC5" s="46" t="s">
        <v>38</v>
      </c>
      <c r="AD5" s="47" t="s">
        <v>18</v>
      </c>
      <c r="AE5" s="46" t="s">
        <v>37</v>
      </c>
      <c r="AF5" s="47" t="s">
        <v>17</v>
      </c>
      <c r="AG5" s="46" t="s">
        <v>38</v>
      </c>
      <c r="AH5" s="47" t="s">
        <v>15</v>
      </c>
      <c r="AI5" s="46" t="s">
        <v>37</v>
      </c>
      <c r="AJ5" s="47" t="s">
        <v>19</v>
      </c>
      <c r="AK5" s="46" t="s">
        <v>38</v>
      </c>
      <c r="AL5" s="45">
        <v>2</v>
      </c>
    </row>
    <row r="6" spans="1:38" x14ac:dyDescent="0.25">
      <c r="A6" s="24" t="s">
        <v>41</v>
      </c>
      <c r="B6" s="23" t="s">
        <v>14</v>
      </c>
      <c r="E6" s="21">
        <v>3</v>
      </c>
      <c r="F6" s="35" t="s">
        <v>18</v>
      </c>
      <c r="G6" s="44" t="s">
        <v>25</v>
      </c>
      <c r="H6" s="35" t="s">
        <v>17</v>
      </c>
      <c r="I6" s="40" t="s">
        <v>34</v>
      </c>
      <c r="J6" s="35" t="s">
        <v>15</v>
      </c>
      <c r="K6" s="44" t="s">
        <v>24</v>
      </c>
      <c r="L6" s="35" t="s">
        <v>19</v>
      </c>
      <c r="M6" s="40" t="s">
        <v>34</v>
      </c>
      <c r="N6" s="35" t="s">
        <v>18</v>
      </c>
      <c r="O6" s="43" t="s">
        <v>23</v>
      </c>
      <c r="P6" s="35" t="s">
        <v>17</v>
      </c>
      <c r="Q6" s="40" t="s">
        <v>34</v>
      </c>
      <c r="R6" s="35" t="s">
        <v>15</v>
      </c>
      <c r="S6" s="43" t="s">
        <v>22</v>
      </c>
      <c r="T6" s="35" t="s">
        <v>19</v>
      </c>
      <c r="U6" s="40" t="s">
        <v>34</v>
      </c>
      <c r="V6" s="35" t="s">
        <v>18</v>
      </c>
      <c r="W6" s="39" t="s">
        <v>21</v>
      </c>
      <c r="X6" s="35" t="s">
        <v>17</v>
      </c>
      <c r="Y6" s="40" t="s">
        <v>34</v>
      </c>
      <c r="Z6" s="35" t="s">
        <v>15</v>
      </c>
      <c r="AA6" s="39" t="s">
        <v>20</v>
      </c>
      <c r="AB6" s="35" t="s">
        <v>19</v>
      </c>
      <c r="AC6" s="40" t="s">
        <v>34</v>
      </c>
      <c r="AD6" s="35" t="s">
        <v>18</v>
      </c>
      <c r="AE6" s="34" t="s">
        <v>119</v>
      </c>
      <c r="AF6" s="35" t="s">
        <v>17</v>
      </c>
      <c r="AG6" s="34" t="s">
        <v>119</v>
      </c>
      <c r="AH6" s="35" t="s">
        <v>15</v>
      </c>
      <c r="AI6" s="34" t="s">
        <v>119</v>
      </c>
      <c r="AJ6" s="35" t="s">
        <v>19</v>
      </c>
      <c r="AK6" s="34" t="s">
        <v>119</v>
      </c>
      <c r="AL6" s="25">
        <v>3</v>
      </c>
    </row>
    <row r="7" spans="1:38" x14ac:dyDescent="0.25">
      <c r="A7" s="22" t="s">
        <v>40</v>
      </c>
      <c r="B7" s="22" t="s">
        <v>39</v>
      </c>
      <c r="E7" s="21">
        <v>4</v>
      </c>
      <c r="F7" s="42" t="s">
        <v>17</v>
      </c>
      <c r="G7" s="41" t="s">
        <v>38</v>
      </c>
      <c r="H7" s="42" t="s">
        <v>15</v>
      </c>
      <c r="I7" s="41" t="s">
        <v>37</v>
      </c>
      <c r="J7" s="42" t="s">
        <v>19</v>
      </c>
      <c r="K7" s="41" t="s">
        <v>38</v>
      </c>
      <c r="L7" s="42" t="s">
        <v>18</v>
      </c>
      <c r="M7" s="41" t="s">
        <v>37</v>
      </c>
      <c r="N7" s="42" t="s">
        <v>17</v>
      </c>
      <c r="O7" s="41" t="s">
        <v>38</v>
      </c>
      <c r="P7" s="42" t="s">
        <v>15</v>
      </c>
      <c r="Q7" s="41" t="s">
        <v>37</v>
      </c>
      <c r="R7" s="42" t="s">
        <v>19</v>
      </c>
      <c r="S7" s="41" t="s">
        <v>38</v>
      </c>
      <c r="T7" s="42" t="s">
        <v>18</v>
      </c>
      <c r="U7" s="41" t="s">
        <v>37</v>
      </c>
      <c r="V7" s="42" t="s">
        <v>17</v>
      </c>
      <c r="W7" s="41" t="s">
        <v>38</v>
      </c>
      <c r="X7" s="42" t="s">
        <v>15</v>
      </c>
      <c r="Y7" s="41" t="s">
        <v>37</v>
      </c>
      <c r="Z7" s="42" t="s">
        <v>19</v>
      </c>
      <c r="AA7" s="41" t="s">
        <v>38</v>
      </c>
      <c r="AB7" s="42" t="s">
        <v>18</v>
      </c>
      <c r="AC7" s="41" t="s">
        <v>37</v>
      </c>
      <c r="AD7" s="42" t="s">
        <v>17</v>
      </c>
      <c r="AE7" s="41" t="s">
        <v>38</v>
      </c>
      <c r="AF7" s="42" t="s">
        <v>15</v>
      </c>
      <c r="AG7" s="41" t="s">
        <v>37</v>
      </c>
      <c r="AH7" s="42" t="s">
        <v>19</v>
      </c>
      <c r="AI7" s="41" t="s">
        <v>38</v>
      </c>
      <c r="AJ7" s="42" t="s">
        <v>18</v>
      </c>
      <c r="AK7" s="41" t="s">
        <v>37</v>
      </c>
      <c r="AL7" s="25">
        <v>4</v>
      </c>
    </row>
    <row r="8" spans="1:38" x14ac:dyDescent="0.25">
      <c r="A8" s="22" t="s">
        <v>36</v>
      </c>
      <c r="B8" s="22" t="s">
        <v>35</v>
      </c>
      <c r="E8" s="32">
        <v>5</v>
      </c>
      <c r="F8" s="35" t="s">
        <v>17</v>
      </c>
      <c r="G8" s="40" t="s">
        <v>34</v>
      </c>
      <c r="H8" s="35" t="s">
        <v>15</v>
      </c>
      <c r="I8" s="31" t="s">
        <v>24</v>
      </c>
      <c r="J8" s="35" t="s">
        <v>19</v>
      </c>
      <c r="K8" s="40" t="s">
        <v>34</v>
      </c>
      <c r="L8" s="35" t="s">
        <v>18</v>
      </c>
      <c r="M8" s="31" t="s">
        <v>25</v>
      </c>
      <c r="N8" s="35" t="s">
        <v>17</v>
      </c>
      <c r="O8" s="40" t="s">
        <v>34</v>
      </c>
      <c r="P8" s="35" t="s">
        <v>15</v>
      </c>
      <c r="Q8" s="30" t="s">
        <v>22</v>
      </c>
      <c r="R8" s="35" t="s">
        <v>19</v>
      </c>
      <c r="S8" s="40" t="s">
        <v>34</v>
      </c>
      <c r="T8" s="35" t="s">
        <v>18</v>
      </c>
      <c r="U8" s="30" t="s">
        <v>23</v>
      </c>
      <c r="V8" s="35" t="s">
        <v>17</v>
      </c>
      <c r="W8" s="40" t="s">
        <v>34</v>
      </c>
      <c r="X8" s="35" t="s">
        <v>15</v>
      </c>
      <c r="Y8" s="29" t="s">
        <v>20</v>
      </c>
      <c r="Z8" s="35" t="s">
        <v>19</v>
      </c>
      <c r="AA8" s="40" t="s">
        <v>34</v>
      </c>
      <c r="AB8" s="35" t="s">
        <v>18</v>
      </c>
      <c r="AC8" s="29" t="s">
        <v>21</v>
      </c>
      <c r="AD8" s="35" t="s">
        <v>17</v>
      </c>
      <c r="AE8" s="34" t="s">
        <v>119</v>
      </c>
      <c r="AF8" s="35" t="s">
        <v>15</v>
      </c>
      <c r="AG8" s="26" t="s">
        <v>119</v>
      </c>
      <c r="AH8" s="35" t="s">
        <v>19</v>
      </c>
      <c r="AI8" s="34" t="s">
        <v>119</v>
      </c>
      <c r="AJ8" s="35" t="s">
        <v>18</v>
      </c>
      <c r="AK8" s="26" t="s">
        <v>119</v>
      </c>
      <c r="AL8" s="25">
        <v>5</v>
      </c>
    </row>
    <row r="9" spans="1:38" x14ac:dyDescent="0.25">
      <c r="A9" s="23" t="s">
        <v>33</v>
      </c>
      <c r="B9" s="23" t="s">
        <v>32</v>
      </c>
      <c r="E9" s="32">
        <v>6</v>
      </c>
      <c r="F9" s="35" t="s">
        <v>15</v>
      </c>
      <c r="G9" s="40" t="s">
        <v>29</v>
      </c>
      <c r="H9" s="35" t="s">
        <v>19</v>
      </c>
      <c r="I9" s="36" t="s">
        <v>27</v>
      </c>
      <c r="J9" s="35" t="s">
        <v>18</v>
      </c>
      <c r="K9" s="40" t="s">
        <v>29</v>
      </c>
      <c r="L9" s="35" t="s">
        <v>17</v>
      </c>
      <c r="M9" s="36" t="s">
        <v>27</v>
      </c>
      <c r="N9" s="35" t="s">
        <v>15</v>
      </c>
      <c r="O9" s="40" t="s">
        <v>29</v>
      </c>
      <c r="P9" s="35" t="s">
        <v>19</v>
      </c>
      <c r="Q9" s="36" t="s">
        <v>27</v>
      </c>
      <c r="R9" s="35" t="s">
        <v>18</v>
      </c>
      <c r="S9" s="40" t="s">
        <v>29</v>
      </c>
      <c r="T9" s="35" t="s">
        <v>17</v>
      </c>
      <c r="U9" s="36" t="s">
        <v>27</v>
      </c>
      <c r="V9" s="35" t="s">
        <v>15</v>
      </c>
      <c r="W9" s="39" t="s">
        <v>28</v>
      </c>
      <c r="X9" s="35" t="s">
        <v>19</v>
      </c>
      <c r="Y9" s="36" t="s">
        <v>27</v>
      </c>
      <c r="Z9" s="35" t="s">
        <v>18</v>
      </c>
      <c r="AA9" s="39" t="s">
        <v>28</v>
      </c>
      <c r="AB9" s="35" t="s">
        <v>17</v>
      </c>
      <c r="AC9" s="36" t="s">
        <v>27</v>
      </c>
      <c r="AD9" s="35" t="s">
        <v>15</v>
      </c>
      <c r="AE9" s="34" t="s">
        <v>119</v>
      </c>
      <c r="AF9" s="35" t="s">
        <v>19</v>
      </c>
      <c r="AG9" s="36" t="s">
        <v>27</v>
      </c>
      <c r="AH9" s="35" t="s">
        <v>18</v>
      </c>
      <c r="AI9" s="34" t="s">
        <v>119</v>
      </c>
      <c r="AJ9" s="35" t="s">
        <v>17</v>
      </c>
      <c r="AK9" s="36" t="s">
        <v>27</v>
      </c>
      <c r="AL9" s="25">
        <v>6</v>
      </c>
    </row>
    <row r="10" spans="1:38" x14ac:dyDescent="0.25">
      <c r="A10" s="23" t="s">
        <v>31</v>
      </c>
      <c r="B10" s="23" t="s">
        <v>30</v>
      </c>
      <c r="E10" s="32">
        <v>7</v>
      </c>
      <c r="F10" s="35" t="s">
        <v>15</v>
      </c>
      <c r="G10" s="31" t="s">
        <v>24</v>
      </c>
      <c r="H10" s="35" t="s">
        <v>19</v>
      </c>
      <c r="I10" s="28" t="s">
        <v>16</v>
      </c>
      <c r="J10" s="35" t="s">
        <v>18</v>
      </c>
      <c r="K10" s="31" t="s">
        <v>25</v>
      </c>
      <c r="L10" s="35" t="s">
        <v>17</v>
      </c>
      <c r="M10" s="28" t="s">
        <v>16</v>
      </c>
      <c r="N10" s="35" t="s">
        <v>15</v>
      </c>
      <c r="O10" s="30" t="s">
        <v>22</v>
      </c>
      <c r="P10" s="35" t="s">
        <v>19</v>
      </c>
      <c r="Q10" s="28" t="s">
        <v>16</v>
      </c>
      <c r="R10" s="35" t="s">
        <v>18</v>
      </c>
      <c r="S10" s="30" t="s">
        <v>23</v>
      </c>
      <c r="T10" s="35" t="s">
        <v>17</v>
      </c>
      <c r="U10" s="28" t="s">
        <v>16</v>
      </c>
      <c r="V10" s="35" t="s">
        <v>15</v>
      </c>
      <c r="W10" s="29" t="s">
        <v>20</v>
      </c>
      <c r="X10" s="35" t="s">
        <v>19</v>
      </c>
      <c r="Y10" s="28" t="s">
        <v>16</v>
      </c>
      <c r="Z10" s="35" t="s">
        <v>18</v>
      </c>
      <c r="AA10" s="29" t="s">
        <v>21</v>
      </c>
      <c r="AB10" s="35" t="s">
        <v>17</v>
      </c>
      <c r="AC10" s="28" t="s">
        <v>16</v>
      </c>
      <c r="AD10" s="35" t="s">
        <v>15</v>
      </c>
      <c r="AE10" s="26" t="s">
        <v>119</v>
      </c>
      <c r="AF10" s="35" t="s">
        <v>19</v>
      </c>
      <c r="AG10" s="28" t="s">
        <v>16</v>
      </c>
      <c r="AH10" s="35" t="s">
        <v>18</v>
      </c>
      <c r="AI10" s="26" t="s">
        <v>119</v>
      </c>
      <c r="AJ10" s="35" t="s">
        <v>17</v>
      </c>
      <c r="AK10" s="28" t="s">
        <v>16</v>
      </c>
      <c r="AL10" s="25">
        <v>7</v>
      </c>
    </row>
    <row r="11" spans="1:38" x14ac:dyDescent="0.25">
      <c r="E11" s="32">
        <v>8</v>
      </c>
      <c r="F11" s="35" t="s">
        <v>19</v>
      </c>
      <c r="G11" s="36" t="s">
        <v>27</v>
      </c>
      <c r="H11" s="35" t="s">
        <v>18</v>
      </c>
      <c r="I11" s="38" t="s">
        <v>29</v>
      </c>
      <c r="J11" s="35" t="s">
        <v>17</v>
      </c>
      <c r="K11" s="36" t="s">
        <v>27</v>
      </c>
      <c r="L11" s="35" t="s">
        <v>15</v>
      </c>
      <c r="M11" s="38" t="s">
        <v>29</v>
      </c>
      <c r="N11" s="35" t="s">
        <v>19</v>
      </c>
      <c r="O11" s="36" t="s">
        <v>27</v>
      </c>
      <c r="P11" s="35" t="s">
        <v>18</v>
      </c>
      <c r="Q11" s="38" t="s">
        <v>29</v>
      </c>
      <c r="R11" s="35" t="s">
        <v>17</v>
      </c>
      <c r="S11" s="36" t="s">
        <v>27</v>
      </c>
      <c r="T11" s="35" t="s">
        <v>15</v>
      </c>
      <c r="U11" s="38" t="s">
        <v>29</v>
      </c>
      <c r="V11" s="35" t="s">
        <v>19</v>
      </c>
      <c r="W11" s="36" t="s">
        <v>27</v>
      </c>
      <c r="X11" s="35" t="s">
        <v>18</v>
      </c>
      <c r="Y11" s="37" t="s">
        <v>28</v>
      </c>
      <c r="Z11" s="35" t="s">
        <v>17</v>
      </c>
      <c r="AA11" s="36" t="s">
        <v>27</v>
      </c>
      <c r="AB11" s="35" t="s">
        <v>15</v>
      </c>
      <c r="AC11" s="37" t="s">
        <v>28</v>
      </c>
      <c r="AD11" s="35" t="s">
        <v>19</v>
      </c>
      <c r="AE11" s="36" t="s">
        <v>27</v>
      </c>
      <c r="AF11" s="35" t="s">
        <v>18</v>
      </c>
      <c r="AG11" s="34" t="s">
        <v>119</v>
      </c>
      <c r="AH11" s="35" t="s">
        <v>17</v>
      </c>
      <c r="AI11" s="36" t="s">
        <v>27</v>
      </c>
      <c r="AJ11" s="35" t="s">
        <v>15</v>
      </c>
      <c r="AK11" s="34" t="s">
        <v>119</v>
      </c>
      <c r="AL11" s="25">
        <v>8</v>
      </c>
    </row>
    <row r="12" spans="1:38" x14ac:dyDescent="0.25">
      <c r="A12" s="33" t="s">
        <v>26</v>
      </c>
      <c r="B12" s="33"/>
      <c r="C12" s="33"/>
      <c r="E12" s="32">
        <v>9</v>
      </c>
      <c r="F12" s="27" t="s">
        <v>19</v>
      </c>
      <c r="G12" s="28" t="s">
        <v>16</v>
      </c>
      <c r="H12" s="27" t="s">
        <v>18</v>
      </c>
      <c r="I12" s="31" t="s">
        <v>25</v>
      </c>
      <c r="J12" s="27" t="s">
        <v>17</v>
      </c>
      <c r="K12" s="28" t="s">
        <v>16</v>
      </c>
      <c r="L12" s="27" t="s">
        <v>15</v>
      </c>
      <c r="M12" s="31" t="s">
        <v>24</v>
      </c>
      <c r="N12" s="27" t="s">
        <v>19</v>
      </c>
      <c r="O12" s="28" t="s">
        <v>16</v>
      </c>
      <c r="P12" s="27" t="s">
        <v>18</v>
      </c>
      <c r="Q12" s="30" t="s">
        <v>23</v>
      </c>
      <c r="R12" s="27" t="s">
        <v>17</v>
      </c>
      <c r="S12" s="28" t="s">
        <v>16</v>
      </c>
      <c r="T12" s="27" t="s">
        <v>15</v>
      </c>
      <c r="U12" s="30" t="s">
        <v>22</v>
      </c>
      <c r="V12" s="27" t="s">
        <v>19</v>
      </c>
      <c r="W12" s="28" t="s">
        <v>16</v>
      </c>
      <c r="X12" s="27" t="s">
        <v>18</v>
      </c>
      <c r="Y12" s="29" t="s">
        <v>21</v>
      </c>
      <c r="Z12" s="27" t="s">
        <v>17</v>
      </c>
      <c r="AA12" s="28" t="s">
        <v>16</v>
      </c>
      <c r="AB12" s="27" t="s">
        <v>15</v>
      </c>
      <c r="AC12" s="29" t="s">
        <v>20</v>
      </c>
      <c r="AD12" s="27" t="s">
        <v>19</v>
      </c>
      <c r="AE12" s="28" t="s">
        <v>16</v>
      </c>
      <c r="AF12" s="27" t="s">
        <v>18</v>
      </c>
      <c r="AG12" s="26" t="s">
        <v>119</v>
      </c>
      <c r="AH12" s="27" t="s">
        <v>17</v>
      </c>
      <c r="AI12" s="28" t="s">
        <v>16</v>
      </c>
      <c r="AJ12" s="27" t="s">
        <v>15</v>
      </c>
      <c r="AK12" s="26" t="s">
        <v>119</v>
      </c>
      <c r="AL12" s="25">
        <v>9</v>
      </c>
    </row>
    <row r="13" spans="1:38" x14ac:dyDescent="0.25">
      <c r="A13" s="24" t="s">
        <v>123</v>
      </c>
      <c r="C13" s="23" t="s">
        <v>14</v>
      </c>
      <c r="E13" s="21">
        <v>10</v>
      </c>
      <c r="F13" s="85"/>
      <c r="G13" s="86"/>
      <c r="H13" s="87"/>
      <c r="I13" s="86"/>
      <c r="J13" s="86"/>
      <c r="K13" s="86"/>
      <c r="L13" s="86"/>
      <c r="M13" s="86"/>
      <c r="N13" s="86"/>
      <c r="O13" s="86"/>
      <c r="P13" s="87"/>
      <c r="Q13" s="86"/>
      <c r="R13" s="86"/>
      <c r="S13" s="86"/>
      <c r="T13" s="86"/>
      <c r="U13" s="86"/>
      <c r="V13" s="86"/>
      <c r="W13" s="88"/>
      <c r="X13" s="88"/>
      <c r="Y13" s="88"/>
      <c r="Z13" s="88"/>
      <c r="AA13" s="88"/>
      <c r="AB13" s="88"/>
      <c r="AC13" s="88"/>
      <c r="AD13" s="83"/>
      <c r="AE13" s="89" t="s">
        <v>25</v>
      </c>
      <c r="AF13" s="88"/>
      <c r="AG13" s="89" t="s">
        <v>25</v>
      </c>
      <c r="AH13" s="88"/>
      <c r="AI13" s="89" t="s">
        <v>25</v>
      </c>
      <c r="AJ13" s="88"/>
      <c r="AK13" s="90" t="s">
        <v>25</v>
      </c>
      <c r="AL13" s="25">
        <v>10</v>
      </c>
    </row>
    <row r="14" spans="1:38" x14ac:dyDescent="0.25">
      <c r="A14" s="22" t="s">
        <v>134</v>
      </c>
      <c r="C14" s="22" t="s">
        <v>13</v>
      </c>
      <c r="E14" s="21">
        <v>11</v>
      </c>
      <c r="F14" s="91"/>
      <c r="G14" s="18"/>
      <c r="H14" s="17"/>
      <c r="I14" s="18"/>
      <c r="J14" s="18"/>
      <c r="K14" s="18"/>
      <c r="L14" s="18"/>
      <c r="M14" s="18"/>
      <c r="N14" s="18"/>
      <c r="O14" s="18"/>
      <c r="P14" s="17"/>
      <c r="Q14" s="18"/>
      <c r="R14" s="18"/>
      <c r="S14" s="18"/>
      <c r="T14" s="18"/>
      <c r="U14" s="18"/>
      <c r="V14" s="18"/>
      <c r="W14" s="92"/>
      <c r="X14" s="92"/>
      <c r="Y14" s="92"/>
      <c r="Z14" s="92"/>
      <c r="AA14" s="92"/>
      <c r="AB14" s="92"/>
      <c r="AC14" s="92"/>
      <c r="AD14" s="84"/>
      <c r="AE14" s="80" t="s">
        <v>24</v>
      </c>
      <c r="AF14" s="92"/>
      <c r="AG14" s="80" t="s">
        <v>24</v>
      </c>
      <c r="AH14" s="92"/>
      <c r="AI14" s="80" t="s">
        <v>24</v>
      </c>
      <c r="AJ14" s="92"/>
      <c r="AK14" s="34" t="s">
        <v>24</v>
      </c>
      <c r="AL14" s="25">
        <v>11</v>
      </c>
    </row>
    <row r="15" spans="1:38" x14ac:dyDescent="0.25">
      <c r="A15" s="22" t="s">
        <v>135</v>
      </c>
      <c r="C15" s="22" t="s">
        <v>12</v>
      </c>
      <c r="E15" s="21">
        <v>12</v>
      </c>
      <c r="F15" s="91"/>
      <c r="G15" s="18"/>
      <c r="H15" s="17"/>
      <c r="I15" s="18"/>
      <c r="J15" s="18"/>
      <c r="K15" s="18"/>
      <c r="L15" s="18"/>
      <c r="M15" s="18"/>
      <c r="N15" s="18"/>
      <c r="O15" s="18"/>
      <c r="P15" s="17"/>
      <c r="Q15" s="18"/>
      <c r="R15" s="18"/>
      <c r="S15" s="18"/>
      <c r="T15" s="18"/>
      <c r="U15" s="18"/>
      <c r="V15" s="18"/>
      <c r="W15" s="92"/>
      <c r="X15" s="92"/>
      <c r="Y15" s="92"/>
      <c r="Z15" s="92"/>
      <c r="AA15" s="92"/>
      <c r="AB15" s="92"/>
      <c r="AC15" s="92"/>
      <c r="AD15" s="84"/>
      <c r="AE15" s="80" t="s">
        <v>34</v>
      </c>
      <c r="AF15" s="92"/>
      <c r="AG15" s="80" t="s">
        <v>34</v>
      </c>
      <c r="AH15" s="92"/>
      <c r="AI15" s="80" t="s">
        <v>34</v>
      </c>
      <c r="AJ15" s="92"/>
      <c r="AK15" s="34" t="s">
        <v>34</v>
      </c>
      <c r="AL15" s="25">
        <v>12</v>
      </c>
    </row>
    <row r="16" spans="1:38" x14ac:dyDescent="0.25">
      <c r="A16" s="22" t="s">
        <v>137</v>
      </c>
      <c r="C16" s="22" t="s">
        <v>11</v>
      </c>
      <c r="E16" s="21">
        <v>13</v>
      </c>
      <c r="F16" s="91"/>
      <c r="G16" s="18"/>
      <c r="H16" s="17"/>
      <c r="I16" s="18"/>
      <c r="J16" s="18"/>
      <c r="K16" s="18"/>
      <c r="L16" s="18"/>
      <c r="M16" s="18"/>
      <c r="N16" s="18"/>
      <c r="O16" s="18"/>
      <c r="P16" s="17"/>
      <c r="Q16" s="18"/>
      <c r="R16" s="18"/>
      <c r="S16" s="18"/>
      <c r="T16" s="18"/>
      <c r="U16" s="18"/>
      <c r="V16" s="18"/>
      <c r="W16" s="92"/>
      <c r="X16" s="92"/>
      <c r="Y16" s="92"/>
      <c r="Z16" s="92"/>
      <c r="AA16" s="92"/>
      <c r="AB16" s="92"/>
      <c r="AC16" s="92"/>
      <c r="AD16" s="84"/>
      <c r="AE16" s="80" t="s">
        <v>29</v>
      </c>
      <c r="AF16" s="92"/>
      <c r="AG16" s="80" t="s">
        <v>29</v>
      </c>
      <c r="AH16" s="92"/>
      <c r="AI16" s="80" t="s">
        <v>29</v>
      </c>
      <c r="AJ16" s="92"/>
      <c r="AK16" s="34" t="s">
        <v>29</v>
      </c>
      <c r="AL16" s="25">
        <v>13</v>
      </c>
    </row>
    <row r="17" spans="1:38" x14ac:dyDescent="0.25">
      <c r="A17" s="22" t="s">
        <v>136</v>
      </c>
      <c r="C17" s="22" t="s">
        <v>10</v>
      </c>
      <c r="E17" s="21">
        <v>14</v>
      </c>
      <c r="F17" s="91"/>
      <c r="G17" s="18"/>
      <c r="H17" s="17"/>
      <c r="I17" s="18"/>
      <c r="J17" s="18"/>
      <c r="K17" s="18"/>
      <c r="L17" s="18"/>
      <c r="M17" s="18"/>
      <c r="N17" s="18"/>
      <c r="O17" s="18"/>
      <c r="P17" s="17"/>
      <c r="Q17" s="18"/>
      <c r="R17" s="18"/>
      <c r="S17" s="18"/>
      <c r="T17" s="18"/>
      <c r="U17" s="18"/>
      <c r="V17" s="18"/>
      <c r="W17" s="92"/>
      <c r="X17" s="92"/>
      <c r="Y17" s="92"/>
      <c r="Z17" s="92"/>
      <c r="AA17" s="92"/>
      <c r="AB17" s="92"/>
      <c r="AC17" s="92"/>
      <c r="AD17" s="84"/>
      <c r="AE17" s="80" t="s">
        <v>23</v>
      </c>
      <c r="AF17" s="92"/>
      <c r="AG17" s="80" t="s">
        <v>23</v>
      </c>
      <c r="AH17" s="92"/>
      <c r="AI17" s="80" t="s">
        <v>23</v>
      </c>
      <c r="AJ17" s="92"/>
      <c r="AK17" s="34" t="s">
        <v>23</v>
      </c>
      <c r="AL17" s="25">
        <v>14</v>
      </c>
    </row>
    <row r="18" spans="1:38" x14ac:dyDescent="0.25">
      <c r="E18" s="21">
        <v>15</v>
      </c>
      <c r="F18" s="91"/>
      <c r="G18" s="18"/>
      <c r="H18" s="17"/>
      <c r="I18" s="18"/>
      <c r="J18" s="18"/>
      <c r="K18" s="18"/>
      <c r="L18" s="18"/>
      <c r="M18" s="18"/>
      <c r="N18" s="18"/>
      <c r="O18" s="18"/>
      <c r="P18" s="17"/>
      <c r="Q18" s="18"/>
      <c r="R18" s="18"/>
      <c r="S18" s="18"/>
      <c r="T18" s="18"/>
      <c r="U18" s="18"/>
      <c r="V18" s="18"/>
      <c r="W18" s="92"/>
      <c r="X18" s="92"/>
      <c r="Y18" s="92"/>
      <c r="Z18" s="92"/>
      <c r="AA18" s="92"/>
      <c r="AB18" s="92"/>
      <c r="AC18" s="92"/>
      <c r="AD18" s="84"/>
      <c r="AE18" s="80" t="s">
        <v>22</v>
      </c>
      <c r="AF18" s="92"/>
      <c r="AG18" s="80" t="s">
        <v>22</v>
      </c>
      <c r="AH18" s="92"/>
      <c r="AI18" s="80" t="s">
        <v>22</v>
      </c>
      <c r="AJ18" s="92"/>
      <c r="AK18" s="34" t="s">
        <v>22</v>
      </c>
      <c r="AL18" s="25">
        <v>15</v>
      </c>
    </row>
    <row r="19" spans="1:38" x14ac:dyDescent="0.25">
      <c r="E19" s="19">
        <v>16</v>
      </c>
      <c r="F19" s="91"/>
      <c r="G19" s="18"/>
      <c r="H19" s="17"/>
      <c r="I19" s="18"/>
      <c r="J19" s="18"/>
      <c r="K19" s="18"/>
      <c r="L19" s="18"/>
      <c r="M19" s="18"/>
      <c r="N19" s="18"/>
      <c r="O19" s="18"/>
      <c r="P19" s="17"/>
      <c r="Q19" s="18"/>
      <c r="R19" s="18"/>
      <c r="S19" s="18"/>
      <c r="T19" s="18"/>
      <c r="U19" s="18"/>
      <c r="V19" s="18"/>
      <c r="W19" s="92"/>
      <c r="X19" s="92"/>
      <c r="Y19" s="92"/>
      <c r="Z19" s="92"/>
      <c r="AA19" s="92"/>
      <c r="AB19" s="92"/>
      <c r="AC19" s="92"/>
      <c r="AD19" s="84"/>
      <c r="AE19" s="80" t="s">
        <v>21</v>
      </c>
      <c r="AF19" s="92"/>
      <c r="AG19" s="80" t="s">
        <v>21</v>
      </c>
      <c r="AH19" s="92"/>
      <c r="AI19" s="80" t="s">
        <v>21</v>
      </c>
      <c r="AJ19" s="92"/>
      <c r="AK19" s="34" t="s">
        <v>21</v>
      </c>
      <c r="AL19" s="25">
        <v>16</v>
      </c>
    </row>
    <row r="20" spans="1:38" x14ac:dyDescent="0.25">
      <c r="E20" s="19">
        <v>17</v>
      </c>
      <c r="F20" s="91"/>
      <c r="G20" s="18"/>
      <c r="H20" s="17"/>
      <c r="I20" s="18"/>
      <c r="J20" s="18"/>
      <c r="K20" s="18"/>
      <c r="L20" s="18"/>
      <c r="M20" s="18"/>
      <c r="N20" s="18"/>
      <c r="O20" s="18"/>
      <c r="P20" s="17"/>
      <c r="Q20" s="18"/>
      <c r="R20" s="18"/>
      <c r="S20" s="18"/>
      <c r="T20" s="18"/>
      <c r="U20" s="18"/>
      <c r="V20" s="18"/>
      <c r="W20" s="92"/>
      <c r="X20" s="92"/>
      <c r="Y20" s="92"/>
      <c r="Z20" s="92"/>
      <c r="AA20" s="92"/>
      <c r="AB20" s="92"/>
      <c r="AC20" s="92"/>
      <c r="AD20" s="84"/>
      <c r="AE20" s="80" t="s">
        <v>87</v>
      </c>
      <c r="AF20" s="92"/>
      <c r="AG20" s="80" t="s">
        <v>87</v>
      </c>
      <c r="AH20" s="92"/>
      <c r="AI20" s="80" t="s">
        <v>87</v>
      </c>
      <c r="AJ20" s="92"/>
      <c r="AK20" s="34" t="s">
        <v>87</v>
      </c>
      <c r="AL20" s="25">
        <v>17</v>
      </c>
    </row>
    <row r="21" spans="1:38" x14ac:dyDescent="0.25">
      <c r="E21" s="19">
        <v>18</v>
      </c>
      <c r="F21" s="93"/>
      <c r="G21" s="94"/>
      <c r="H21" s="95"/>
      <c r="I21" s="94"/>
      <c r="J21" s="94"/>
      <c r="K21" s="94"/>
      <c r="L21" s="94"/>
      <c r="M21" s="94"/>
      <c r="N21" s="94"/>
      <c r="O21" s="94"/>
      <c r="P21" s="95"/>
      <c r="Q21" s="94"/>
      <c r="R21" s="94"/>
      <c r="S21" s="94"/>
      <c r="T21" s="94"/>
      <c r="U21" s="94"/>
      <c r="V21" s="94"/>
      <c r="W21" s="96"/>
      <c r="X21" s="96"/>
      <c r="Y21" s="96"/>
      <c r="Z21" s="96"/>
      <c r="AA21" s="96"/>
      <c r="AB21" s="96"/>
      <c r="AC21" s="96"/>
      <c r="AD21" s="97"/>
      <c r="AE21" s="98" t="s">
        <v>28</v>
      </c>
      <c r="AF21" s="96"/>
      <c r="AG21" s="98" t="s">
        <v>28</v>
      </c>
      <c r="AH21" s="96"/>
      <c r="AI21" s="98" t="s">
        <v>28</v>
      </c>
      <c r="AJ21" s="96"/>
      <c r="AK21" s="26" t="s">
        <v>28</v>
      </c>
      <c r="AL21" s="25">
        <v>18</v>
      </c>
    </row>
    <row r="22" spans="1:38" x14ac:dyDescent="0.25">
      <c r="E22" s="19"/>
      <c r="F22" s="20"/>
      <c r="G22" s="18"/>
      <c r="H22" s="20"/>
      <c r="I22" s="18"/>
      <c r="J22" s="18"/>
      <c r="K22" s="18"/>
      <c r="L22" s="18"/>
      <c r="M22" s="18"/>
      <c r="N22" s="18"/>
      <c r="O22" s="18"/>
      <c r="P22" s="20"/>
      <c r="Q22" s="18"/>
      <c r="R22" s="18"/>
      <c r="S22" s="18"/>
      <c r="T22" s="18"/>
      <c r="U22" s="18"/>
      <c r="V22" s="18"/>
    </row>
    <row r="23" spans="1:38" x14ac:dyDescent="0.25">
      <c r="E23" s="19"/>
      <c r="F23" s="16"/>
      <c r="G23" s="18"/>
      <c r="H23" s="17"/>
      <c r="I23" s="18"/>
      <c r="J23" s="18"/>
      <c r="K23" s="18"/>
      <c r="L23" s="18"/>
      <c r="M23" s="18"/>
      <c r="N23" s="18"/>
      <c r="O23" s="18"/>
      <c r="P23" s="17"/>
      <c r="Q23" s="18"/>
      <c r="R23" s="18"/>
      <c r="S23" s="18"/>
      <c r="T23" s="18"/>
      <c r="U23" s="18"/>
      <c r="V23" s="18"/>
    </row>
    <row r="24" spans="1:38" x14ac:dyDescent="0.25">
      <c r="E24" s="19"/>
      <c r="F24" s="16"/>
      <c r="G24" s="18"/>
      <c r="H24" s="17"/>
      <c r="I24" s="18"/>
      <c r="J24" s="18"/>
      <c r="K24" s="18"/>
      <c r="L24" s="18"/>
      <c r="M24" s="18"/>
      <c r="N24" s="18"/>
      <c r="O24" s="18"/>
      <c r="P24" s="17"/>
      <c r="Q24" s="18"/>
      <c r="R24" s="18"/>
      <c r="S24" s="18"/>
      <c r="T24" s="18"/>
      <c r="U24" s="18"/>
      <c r="V24" s="18"/>
    </row>
    <row r="25" spans="1:38" x14ac:dyDescent="0.25">
      <c r="E25" s="19"/>
      <c r="F25" s="16"/>
      <c r="G25" s="18"/>
      <c r="H25" s="17"/>
      <c r="I25" s="18"/>
      <c r="J25" s="18"/>
      <c r="K25" s="18"/>
      <c r="L25" s="18"/>
      <c r="M25" s="18"/>
      <c r="N25" s="18"/>
      <c r="O25" s="18"/>
      <c r="P25" s="17"/>
      <c r="Q25" s="18"/>
      <c r="R25" s="18"/>
      <c r="S25" s="18"/>
      <c r="T25" s="18"/>
      <c r="U25" s="18"/>
      <c r="V25" s="18"/>
    </row>
    <row r="26" spans="1:38" x14ac:dyDescent="0.25">
      <c r="E26" s="19"/>
      <c r="F26" s="16"/>
      <c r="G26" s="18"/>
      <c r="H26" s="17"/>
      <c r="I26" s="18"/>
      <c r="J26" s="18"/>
      <c r="K26" s="18"/>
      <c r="L26" s="18"/>
      <c r="M26" s="18"/>
      <c r="N26" s="18"/>
      <c r="O26" s="18"/>
      <c r="P26" s="17"/>
      <c r="Q26" s="18"/>
      <c r="R26" s="18"/>
      <c r="S26" s="18"/>
      <c r="T26" s="18"/>
      <c r="U26" s="18"/>
      <c r="V26" s="18"/>
    </row>
    <row r="27" spans="1:38" x14ac:dyDescent="0.25">
      <c r="E27" s="19"/>
      <c r="F27" s="16"/>
      <c r="G27" s="18"/>
      <c r="H27" s="17"/>
      <c r="I27" s="18"/>
      <c r="J27" s="18"/>
      <c r="K27" s="18"/>
      <c r="L27" s="18"/>
      <c r="M27" s="18"/>
      <c r="N27" s="18"/>
      <c r="O27" s="18"/>
      <c r="P27" s="17"/>
      <c r="Q27" s="18"/>
      <c r="R27" s="18"/>
      <c r="S27" s="18"/>
      <c r="T27" s="18"/>
      <c r="U27" s="18"/>
      <c r="V27" s="18"/>
    </row>
    <row r="28" spans="1:38" x14ac:dyDescent="0.25">
      <c r="E28" s="19"/>
      <c r="F28" s="16"/>
      <c r="G28" s="18"/>
      <c r="H28" s="17"/>
      <c r="I28" s="18"/>
      <c r="J28" s="18"/>
      <c r="K28" s="18"/>
      <c r="L28" s="18"/>
      <c r="M28" s="18"/>
      <c r="N28" s="18"/>
      <c r="O28" s="18"/>
      <c r="P28" s="17"/>
      <c r="Q28" s="18"/>
      <c r="R28" s="18"/>
      <c r="S28" s="18"/>
      <c r="T28" s="18"/>
      <c r="U28" s="18"/>
      <c r="V28" s="18"/>
    </row>
    <row r="29" spans="1:38" x14ac:dyDescent="0.25">
      <c r="E29" s="16"/>
      <c r="F29" s="16"/>
      <c r="G29" s="16"/>
      <c r="H29" s="17"/>
      <c r="I29" s="16"/>
      <c r="J29" s="16"/>
      <c r="K29" s="16"/>
      <c r="L29" s="16"/>
      <c r="M29" s="16"/>
      <c r="N29" s="16"/>
      <c r="O29" s="16"/>
      <c r="P29" s="17"/>
      <c r="Q29" s="16"/>
      <c r="R29" s="16"/>
      <c r="S29" s="16"/>
      <c r="T29" s="16"/>
      <c r="U29" s="16"/>
      <c r="V29" s="16"/>
    </row>
    <row r="30" spans="1:38" x14ac:dyDescent="0.25">
      <c r="E30" s="16"/>
      <c r="F30" s="16"/>
      <c r="G30" s="16"/>
      <c r="H30" s="17"/>
      <c r="I30" s="16"/>
      <c r="J30" s="16"/>
      <c r="K30" s="16"/>
      <c r="L30" s="16"/>
      <c r="M30" s="16"/>
      <c r="N30" s="16"/>
      <c r="O30" s="16"/>
      <c r="P30" s="17"/>
      <c r="Q30" s="16"/>
      <c r="R30" s="16"/>
      <c r="S30" s="16"/>
      <c r="T30" s="16"/>
      <c r="U30" s="16"/>
      <c r="V30" s="16"/>
    </row>
    <row r="31" spans="1:38" x14ac:dyDescent="0.25">
      <c r="E31" s="16"/>
      <c r="F31" s="16"/>
      <c r="G31" s="16"/>
      <c r="H31" s="16"/>
      <c r="I31" s="16"/>
      <c r="J31" s="16"/>
      <c r="K31" s="16"/>
      <c r="L31" s="16"/>
      <c r="M31" s="16"/>
      <c r="N31" s="16"/>
      <c r="O31" s="16"/>
      <c r="P31" s="16"/>
      <c r="Q31" s="16"/>
      <c r="R31" s="16"/>
      <c r="S31" s="16"/>
      <c r="T31" s="16"/>
      <c r="U31" s="16"/>
      <c r="V31" s="16"/>
    </row>
    <row r="32" spans="1:38" x14ac:dyDescent="0.25">
      <c r="E32" s="16"/>
      <c r="F32" s="17"/>
      <c r="G32" s="16"/>
      <c r="H32" s="17"/>
      <c r="I32" s="16"/>
      <c r="J32" s="16"/>
      <c r="K32" s="16"/>
      <c r="L32" s="16"/>
      <c r="M32" s="16"/>
      <c r="N32" s="16"/>
      <c r="O32" s="16"/>
      <c r="P32" s="17"/>
      <c r="Q32" s="16"/>
      <c r="R32" s="16"/>
      <c r="S32" s="16"/>
      <c r="T32" s="16"/>
      <c r="U32" s="16"/>
      <c r="V32" s="16"/>
    </row>
    <row r="33" spans="5:22" x14ac:dyDescent="0.25">
      <c r="E33" s="16"/>
      <c r="F33" s="17"/>
      <c r="G33" s="16"/>
      <c r="H33" s="17"/>
      <c r="I33" s="16"/>
      <c r="J33" s="16"/>
      <c r="K33" s="16"/>
      <c r="L33" s="16"/>
      <c r="M33" s="16"/>
      <c r="N33" s="16"/>
      <c r="O33" s="16"/>
      <c r="P33" s="17"/>
      <c r="Q33" s="16"/>
      <c r="R33" s="16"/>
      <c r="S33" s="16"/>
      <c r="T33" s="16"/>
      <c r="U33" s="16"/>
      <c r="V33" s="16"/>
    </row>
    <row r="34" spans="5:22" x14ac:dyDescent="0.25">
      <c r="E34" s="16"/>
      <c r="F34" s="17"/>
      <c r="G34" s="16"/>
      <c r="H34" s="17"/>
      <c r="I34" s="16"/>
      <c r="J34" s="16"/>
      <c r="K34" s="16"/>
      <c r="L34" s="16"/>
      <c r="M34" s="16"/>
      <c r="N34" s="16"/>
      <c r="O34" s="16"/>
      <c r="P34" s="17"/>
      <c r="Q34" s="16"/>
      <c r="R34" s="16"/>
      <c r="S34" s="16"/>
      <c r="T34" s="16"/>
      <c r="U34" s="16"/>
      <c r="V34" s="16"/>
    </row>
    <row r="35" spans="5:22" x14ac:dyDescent="0.25">
      <c r="E35" s="16"/>
      <c r="F35" s="17"/>
      <c r="G35" s="16"/>
      <c r="H35" s="17"/>
      <c r="I35" s="16"/>
      <c r="J35" s="16"/>
      <c r="K35" s="16"/>
      <c r="L35" s="16"/>
      <c r="M35" s="16"/>
      <c r="N35" s="16"/>
      <c r="O35" s="16"/>
      <c r="P35" s="17"/>
      <c r="Q35" s="16"/>
      <c r="R35" s="16"/>
      <c r="S35" s="16"/>
      <c r="T35" s="16"/>
      <c r="U35" s="16"/>
      <c r="V35" s="16"/>
    </row>
    <row r="36" spans="5:22" x14ac:dyDescent="0.25">
      <c r="E36" s="16"/>
      <c r="F36" s="17"/>
      <c r="G36" s="16"/>
      <c r="H36" s="17"/>
      <c r="I36" s="16"/>
      <c r="J36" s="16"/>
      <c r="K36" s="16"/>
      <c r="L36" s="16"/>
      <c r="M36" s="16"/>
      <c r="N36" s="16"/>
      <c r="O36" s="16"/>
      <c r="P36" s="17"/>
      <c r="Q36" s="16"/>
      <c r="R36" s="16"/>
      <c r="S36" s="16"/>
      <c r="T36" s="16"/>
      <c r="U36" s="16"/>
      <c r="V36" s="16"/>
    </row>
    <row r="37" spans="5:22" x14ac:dyDescent="0.25">
      <c r="E37" s="16"/>
      <c r="F37" s="17"/>
      <c r="G37" s="16"/>
      <c r="H37" s="17"/>
      <c r="I37" s="16"/>
      <c r="J37" s="16"/>
      <c r="K37" s="16"/>
      <c r="L37" s="16"/>
      <c r="M37" s="16"/>
      <c r="N37" s="16"/>
      <c r="O37" s="16"/>
      <c r="P37" s="17"/>
      <c r="Q37" s="16"/>
      <c r="R37" s="16"/>
      <c r="S37" s="16"/>
      <c r="T37" s="16"/>
      <c r="U37" s="16"/>
      <c r="V37" s="16"/>
    </row>
    <row r="38" spans="5:22" x14ac:dyDescent="0.25">
      <c r="E38" s="16"/>
      <c r="F38" s="17"/>
      <c r="G38" s="16"/>
      <c r="H38" s="17"/>
      <c r="I38" s="16"/>
      <c r="J38" s="16"/>
      <c r="K38" s="16"/>
      <c r="L38" s="16"/>
      <c r="M38" s="16"/>
      <c r="N38" s="16"/>
      <c r="O38" s="16"/>
      <c r="P38" s="17"/>
      <c r="Q38" s="16"/>
      <c r="R38" s="16"/>
      <c r="S38" s="16"/>
      <c r="T38" s="16"/>
      <c r="U38" s="16"/>
      <c r="V38" s="16"/>
    </row>
    <row r="39" spans="5:22" x14ac:dyDescent="0.25">
      <c r="E39" s="16"/>
      <c r="F39" s="17"/>
      <c r="G39" s="16"/>
      <c r="H39" s="17"/>
      <c r="I39" s="16"/>
      <c r="J39" s="16"/>
      <c r="K39" s="16"/>
      <c r="L39" s="16"/>
      <c r="M39" s="16"/>
      <c r="N39" s="16"/>
      <c r="O39" s="16"/>
      <c r="P39" s="17"/>
      <c r="Q39" s="16"/>
      <c r="R39" s="16"/>
      <c r="S39" s="16"/>
      <c r="T39" s="16"/>
      <c r="U39" s="16"/>
      <c r="V39" s="16"/>
    </row>
    <row r="40" spans="5:22" x14ac:dyDescent="0.25">
      <c r="E40" s="16"/>
      <c r="F40" s="16"/>
      <c r="G40" s="16"/>
      <c r="H40" s="16"/>
      <c r="I40" s="16"/>
      <c r="J40" s="16"/>
      <c r="K40" s="16"/>
      <c r="L40" s="16"/>
      <c r="M40" s="16"/>
      <c r="N40" s="16"/>
      <c r="O40" s="16"/>
      <c r="P40" s="16"/>
      <c r="Q40" s="16"/>
      <c r="R40" s="16"/>
      <c r="S40" s="16"/>
      <c r="T40" s="16"/>
      <c r="U40" s="16"/>
      <c r="V4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8"/>
  <sheetViews>
    <sheetView workbookViewId="0">
      <selection activeCell="C2" sqref="C2"/>
    </sheetView>
  </sheetViews>
  <sheetFormatPr defaultRowHeight="12" x14ac:dyDescent="0.2"/>
  <cols>
    <col min="1" max="2" width="11.5703125" style="107" customWidth="1"/>
    <col min="3" max="3" width="10.5703125" style="107" customWidth="1"/>
    <col min="4" max="4" width="2.140625" style="107" customWidth="1"/>
    <col min="5" max="5" width="47.140625" style="107" bestFit="1" customWidth="1"/>
    <col min="6" max="6" width="15.5703125" style="107" customWidth="1"/>
    <col min="7" max="7" width="11.140625" style="23" bestFit="1" customWidth="1"/>
    <col min="8" max="13" width="9.140625" style="77"/>
    <col min="14" max="16384" width="9.140625" style="23"/>
  </cols>
  <sheetData>
    <row r="1" spans="1:13" s="75" customFormat="1" x14ac:dyDescent="0.2">
      <c r="A1" s="106" t="s">
        <v>124</v>
      </c>
      <c r="B1" s="106" t="s">
        <v>125</v>
      </c>
      <c r="C1" s="106" t="s">
        <v>2</v>
      </c>
      <c r="D1" s="106"/>
      <c r="E1" s="106" t="s">
        <v>3</v>
      </c>
      <c r="F1" s="106" t="s">
        <v>114</v>
      </c>
      <c r="G1" s="75" t="s">
        <v>127</v>
      </c>
      <c r="H1" s="104"/>
      <c r="I1" s="104"/>
      <c r="J1" s="104"/>
      <c r="K1" s="104"/>
      <c r="L1" s="104"/>
      <c r="M1" s="104"/>
    </row>
    <row r="2" spans="1:13" x14ac:dyDescent="0.2">
      <c r="A2" s="107" t="s">
        <v>64</v>
      </c>
      <c r="B2" s="107" t="s">
        <v>64</v>
      </c>
      <c r="E2" s="107" t="s">
        <v>120</v>
      </c>
    </row>
    <row r="3" spans="1:13" x14ac:dyDescent="0.2">
      <c r="A3" s="107" t="s">
        <v>119</v>
      </c>
      <c r="B3" s="107" t="s">
        <v>119</v>
      </c>
      <c r="E3" s="107" t="s">
        <v>121</v>
      </c>
    </row>
    <row r="4" spans="1:13" x14ac:dyDescent="0.2">
      <c r="A4" s="108" t="s">
        <v>65</v>
      </c>
      <c r="B4" s="108" t="s">
        <v>37</v>
      </c>
      <c r="C4" s="109" t="s">
        <v>79</v>
      </c>
      <c r="D4" s="109"/>
      <c r="E4" s="108" t="s">
        <v>66</v>
      </c>
      <c r="F4" s="110" t="s">
        <v>122</v>
      </c>
      <c r="G4" s="159">
        <v>25</v>
      </c>
      <c r="H4" s="19"/>
      <c r="I4" s="19"/>
      <c r="J4" s="19"/>
      <c r="K4" s="19"/>
      <c r="L4" s="19"/>
    </row>
    <row r="5" spans="1:13" x14ac:dyDescent="0.2">
      <c r="A5" s="108" t="s">
        <v>69</v>
      </c>
      <c r="B5" s="108" t="s">
        <v>38</v>
      </c>
      <c r="C5" s="109" t="s">
        <v>82</v>
      </c>
      <c r="D5" s="109"/>
      <c r="E5" s="108" t="s">
        <v>70</v>
      </c>
      <c r="F5" s="110" t="s">
        <v>122</v>
      </c>
      <c r="G5" s="159">
        <v>25</v>
      </c>
      <c r="H5" s="19"/>
      <c r="I5" s="19"/>
      <c r="J5" s="19"/>
      <c r="K5" s="19"/>
      <c r="L5" s="19"/>
    </row>
    <row r="6" spans="1:13" x14ac:dyDescent="0.2">
      <c r="A6" s="108" t="s">
        <v>67</v>
      </c>
      <c r="B6" s="108" t="s">
        <v>27</v>
      </c>
      <c r="C6" s="109" t="s">
        <v>80</v>
      </c>
      <c r="D6" s="109"/>
      <c r="E6" s="108" t="s">
        <v>68</v>
      </c>
      <c r="F6" s="110" t="s">
        <v>122</v>
      </c>
      <c r="G6" s="159">
        <v>50</v>
      </c>
      <c r="H6" s="19"/>
      <c r="I6" s="19"/>
      <c r="J6" s="19"/>
      <c r="K6" s="19"/>
      <c r="L6" s="19"/>
    </row>
    <row r="7" spans="1:13" x14ac:dyDescent="0.2">
      <c r="A7" s="124" t="s">
        <v>111</v>
      </c>
      <c r="B7" s="124" t="s">
        <v>21</v>
      </c>
      <c r="C7" s="125" t="s">
        <v>112</v>
      </c>
      <c r="D7" s="125"/>
      <c r="E7" s="124" t="s">
        <v>113</v>
      </c>
      <c r="F7" s="126" t="s">
        <v>122</v>
      </c>
      <c r="G7" s="160">
        <v>25</v>
      </c>
      <c r="H7" s="19"/>
      <c r="I7" s="19"/>
      <c r="J7" s="19"/>
      <c r="K7" s="19"/>
      <c r="L7" s="19"/>
    </row>
    <row r="8" spans="1:13" x14ac:dyDescent="0.2">
      <c r="A8" s="124" t="s">
        <v>94</v>
      </c>
      <c r="B8" s="124" t="s">
        <v>34</v>
      </c>
      <c r="C8" s="125" t="s">
        <v>95</v>
      </c>
      <c r="D8" s="125"/>
      <c r="E8" s="124" t="s">
        <v>96</v>
      </c>
      <c r="F8" s="126" t="s">
        <v>122</v>
      </c>
      <c r="G8" s="160">
        <v>25</v>
      </c>
      <c r="H8" s="19"/>
      <c r="I8" s="19"/>
      <c r="J8" s="19"/>
      <c r="K8" s="19"/>
      <c r="L8" s="19"/>
    </row>
    <row r="9" spans="1:13" x14ac:dyDescent="0.2">
      <c r="A9" s="127" t="s">
        <v>72</v>
      </c>
      <c r="B9" s="127" t="s">
        <v>20</v>
      </c>
      <c r="C9" s="128" t="s">
        <v>86</v>
      </c>
      <c r="D9" s="128"/>
      <c r="E9" s="124" t="s">
        <v>71</v>
      </c>
      <c r="F9" s="126" t="s">
        <v>122</v>
      </c>
      <c r="G9" s="160">
        <v>25</v>
      </c>
      <c r="H9" s="19"/>
      <c r="I9" s="19"/>
      <c r="J9" s="19"/>
      <c r="K9" s="19"/>
      <c r="L9" s="19"/>
    </row>
    <row r="10" spans="1:13" x14ac:dyDescent="0.2">
      <c r="A10" s="127" t="s">
        <v>77</v>
      </c>
      <c r="B10" s="127" t="s">
        <v>28</v>
      </c>
      <c r="C10" s="128" t="s">
        <v>89</v>
      </c>
      <c r="D10" s="128"/>
      <c r="E10" s="124" t="s">
        <v>78</v>
      </c>
      <c r="F10" s="126" t="s">
        <v>122</v>
      </c>
      <c r="G10" s="160">
        <v>25</v>
      </c>
      <c r="H10" s="19"/>
      <c r="I10" s="19"/>
      <c r="J10" s="19"/>
      <c r="K10" s="19"/>
      <c r="L10" s="19"/>
    </row>
    <row r="11" spans="1:13" x14ac:dyDescent="0.2">
      <c r="A11" s="129" t="s">
        <v>99</v>
      </c>
      <c r="B11" s="129" t="s">
        <v>25</v>
      </c>
      <c r="C11" s="130" t="s">
        <v>100</v>
      </c>
      <c r="D11" s="130"/>
      <c r="E11" s="129" t="s">
        <v>101</v>
      </c>
      <c r="F11" s="131" t="s">
        <v>122</v>
      </c>
      <c r="G11" s="161">
        <v>25</v>
      </c>
      <c r="H11" s="19"/>
      <c r="I11" s="19"/>
      <c r="J11" s="19"/>
      <c r="K11" s="19"/>
      <c r="L11" s="19"/>
    </row>
    <row r="12" spans="1:13" x14ac:dyDescent="0.2">
      <c r="A12" s="129" t="s">
        <v>97</v>
      </c>
      <c r="B12" s="129" t="s">
        <v>29</v>
      </c>
      <c r="C12" s="130" t="s">
        <v>126</v>
      </c>
      <c r="D12" s="130"/>
      <c r="E12" s="129" t="s">
        <v>98</v>
      </c>
      <c r="F12" s="131" t="s">
        <v>122</v>
      </c>
      <c r="G12" s="161">
        <v>25</v>
      </c>
      <c r="H12" s="19"/>
      <c r="I12" s="19"/>
      <c r="J12" s="19"/>
      <c r="K12" s="19"/>
      <c r="L12" s="19"/>
    </row>
    <row r="13" spans="1:13" x14ac:dyDescent="0.2">
      <c r="A13" s="129" t="s">
        <v>102</v>
      </c>
      <c r="B13" s="129" t="s">
        <v>24</v>
      </c>
      <c r="C13" s="130" t="s">
        <v>103</v>
      </c>
      <c r="D13" s="130"/>
      <c r="E13" s="129" t="s">
        <v>104</v>
      </c>
      <c r="F13" s="131" t="s">
        <v>122</v>
      </c>
      <c r="G13" s="161">
        <v>25</v>
      </c>
      <c r="H13" s="19"/>
      <c r="I13" s="19"/>
      <c r="J13" s="19"/>
      <c r="K13" s="19"/>
      <c r="L13" s="19"/>
    </row>
    <row r="14" spans="1:13" x14ac:dyDescent="0.2">
      <c r="A14" s="132" t="s">
        <v>105</v>
      </c>
      <c r="B14" s="132" t="s">
        <v>23</v>
      </c>
      <c r="C14" s="133" t="s">
        <v>106</v>
      </c>
      <c r="D14" s="133"/>
      <c r="E14" s="132" t="s">
        <v>107</v>
      </c>
      <c r="F14" s="134" t="s">
        <v>122</v>
      </c>
      <c r="G14" s="162">
        <v>25</v>
      </c>
      <c r="H14" s="19"/>
      <c r="I14" s="19"/>
      <c r="J14" s="19"/>
      <c r="K14" s="19"/>
      <c r="L14" s="19"/>
    </row>
    <row r="15" spans="1:13" x14ac:dyDescent="0.2">
      <c r="A15" s="132" t="s">
        <v>108</v>
      </c>
      <c r="B15" s="132" t="s">
        <v>22</v>
      </c>
      <c r="C15" s="133" t="s">
        <v>109</v>
      </c>
      <c r="D15" s="133"/>
      <c r="E15" s="132" t="s">
        <v>110</v>
      </c>
      <c r="F15" s="134" t="s">
        <v>122</v>
      </c>
      <c r="G15" s="162">
        <v>25</v>
      </c>
      <c r="H15" s="19"/>
      <c r="I15" s="19"/>
      <c r="J15" s="19"/>
      <c r="K15" s="19"/>
      <c r="L15" s="19"/>
    </row>
    <row r="16" spans="1:13" x14ac:dyDescent="0.2">
      <c r="A16" s="111" t="s">
        <v>73</v>
      </c>
      <c r="B16" s="111"/>
      <c r="C16" s="109"/>
      <c r="D16" s="109"/>
      <c r="E16" s="112" t="s">
        <v>74</v>
      </c>
      <c r="F16" s="110" t="s">
        <v>122</v>
      </c>
      <c r="G16" s="159">
        <v>25</v>
      </c>
      <c r="H16" s="19"/>
      <c r="I16" s="19"/>
      <c r="J16" s="19"/>
      <c r="K16" s="19"/>
      <c r="L16" s="19"/>
    </row>
    <row r="17" spans="1:14" x14ac:dyDescent="0.2">
      <c r="A17" s="111" t="s">
        <v>75</v>
      </c>
      <c r="B17" s="111" t="s">
        <v>87</v>
      </c>
      <c r="C17" s="109" t="s">
        <v>88</v>
      </c>
      <c r="D17" s="109"/>
      <c r="E17" s="112" t="s">
        <v>76</v>
      </c>
      <c r="F17" s="110" t="s">
        <v>122</v>
      </c>
      <c r="G17" s="159">
        <v>25</v>
      </c>
      <c r="H17" s="19"/>
      <c r="I17" s="19"/>
      <c r="J17" s="19"/>
      <c r="K17" s="19"/>
      <c r="L17" s="19"/>
    </row>
    <row r="18" spans="1:14" x14ac:dyDescent="0.2">
      <c r="A18" s="113" t="s">
        <v>83</v>
      </c>
      <c r="B18" s="112"/>
      <c r="C18" s="114"/>
      <c r="D18" s="114"/>
      <c r="E18" s="115" t="s">
        <v>90</v>
      </c>
      <c r="F18" s="110" t="s">
        <v>122</v>
      </c>
      <c r="G18" s="159">
        <v>25</v>
      </c>
      <c r="H18" s="19"/>
      <c r="I18" s="19"/>
      <c r="J18" s="19"/>
      <c r="K18" s="19"/>
      <c r="L18" s="19"/>
    </row>
    <row r="19" spans="1:14" x14ac:dyDescent="0.2">
      <c r="A19" s="116" t="s">
        <v>84</v>
      </c>
      <c r="B19" s="112"/>
      <c r="C19" s="114"/>
      <c r="D19" s="114"/>
      <c r="E19" s="117" t="s">
        <v>91</v>
      </c>
      <c r="F19" s="110" t="s">
        <v>122</v>
      </c>
      <c r="G19" s="159">
        <v>25</v>
      </c>
      <c r="H19" s="19"/>
      <c r="I19" s="19"/>
      <c r="J19" s="19"/>
      <c r="K19" s="19"/>
      <c r="L19" s="19"/>
    </row>
    <row r="20" spans="1:14" x14ac:dyDescent="0.2">
      <c r="A20" s="118" t="s">
        <v>81</v>
      </c>
      <c r="B20" s="112"/>
      <c r="C20" s="114"/>
      <c r="D20" s="114"/>
      <c r="E20" s="119" t="s">
        <v>92</v>
      </c>
      <c r="F20" s="110" t="s">
        <v>122</v>
      </c>
      <c r="G20" s="159">
        <v>25</v>
      </c>
      <c r="H20" s="19"/>
      <c r="I20" s="19"/>
      <c r="J20" s="19"/>
      <c r="K20" s="19"/>
      <c r="L20" s="19"/>
    </row>
    <row r="21" spans="1:14" x14ac:dyDescent="0.2">
      <c r="A21" s="120" t="s">
        <v>85</v>
      </c>
      <c r="B21" s="112"/>
      <c r="C21" s="114"/>
      <c r="D21" s="114"/>
      <c r="E21" s="121" t="s">
        <v>93</v>
      </c>
      <c r="F21" s="110" t="s">
        <v>122</v>
      </c>
      <c r="G21" s="159">
        <v>25</v>
      </c>
      <c r="H21" s="19"/>
      <c r="I21" s="19"/>
      <c r="J21" s="19"/>
      <c r="K21" s="19"/>
      <c r="L21" s="19"/>
    </row>
    <row r="22" spans="1:14" s="76" customFormat="1" x14ac:dyDescent="0.2">
      <c r="A22" s="122" t="s">
        <v>16</v>
      </c>
      <c r="B22" s="122" t="s">
        <v>16</v>
      </c>
      <c r="C22" s="122"/>
      <c r="D22" s="122"/>
      <c r="E22" s="122" t="s">
        <v>132</v>
      </c>
      <c r="F22" s="123"/>
      <c r="G22" s="163"/>
    </row>
    <row r="23" spans="1:14" s="76" customFormat="1" x14ac:dyDescent="0.2">
      <c r="A23" s="123"/>
      <c r="B23" s="123"/>
      <c r="C23" s="123"/>
      <c r="D23" s="123"/>
      <c r="E23" s="123"/>
      <c r="F23" s="123"/>
    </row>
    <row r="24" spans="1:14" s="76" customFormat="1" x14ac:dyDescent="0.2">
      <c r="A24" s="123"/>
      <c r="B24" s="123"/>
      <c r="C24" s="123"/>
      <c r="D24" s="123"/>
      <c r="E24" s="123"/>
      <c r="F24" s="123"/>
      <c r="N24" s="80"/>
    </row>
    <row r="25" spans="1:14" s="76" customFormat="1" x14ac:dyDescent="0.2">
      <c r="A25" s="123"/>
      <c r="B25" s="123"/>
      <c r="C25" s="123"/>
      <c r="D25" s="123"/>
      <c r="E25" s="123"/>
      <c r="F25" s="123"/>
      <c r="N25" s="80"/>
    </row>
    <row r="26" spans="1:14" s="76" customFormat="1" ht="11.25" customHeight="1" x14ac:dyDescent="0.2">
      <c r="A26" s="123"/>
      <c r="B26" s="123"/>
      <c r="C26" s="123"/>
      <c r="D26" s="123"/>
      <c r="E26" s="123"/>
      <c r="F26" s="123"/>
      <c r="N26" s="80"/>
    </row>
    <row r="27" spans="1:14" s="76" customFormat="1" ht="11.25" customHeight="1" x14ac:dyDescent="0.2">
      <c r="A27" s="123"/>
      <c r="B27" s="123"/>
      <c r="C27" s="123"/>
      <c r="D27" s="123"/>
      <c r="E27" s="123"/>
      <c r="F27" s="123"/>
      <c r="N27" s="80"/>
    </row>
    <row r="28" spans="1:14" s="76" customFormat="1" ht="11.25" customHeight="1" x14ac:dyDescent="0.2">
      <c r="A28" s="123"/>
      <c r="B28" s="123"/>
      <c r="C28" s="123"/>
      <c r="D28" s="123"/>
      <c r="E28" s="123"/>
      <c r="F28" s="123"/>
      <c r="N28" s="80"/>
    </row>
    <row r="29" spans="1:14" s="76" customFormat="1" ht="11.25" customHeight="1" x14ac:dyDescent="0.2">
      <c r="A29" s="123"/>
      <c r="B29" s="123"/>
      <c r="C29" s="123"/>
      <c r="D29" s="123"/>
      <c r="E29" s="123"/>
      <c r="F29" s="123"/>
      <c r="N29" s="80"/>
    </row>
    <row r="30" spans="1:14" s="76" customFormat="1" ht="11.25" customHeight="1" x14ac:dyDescent="0.2">
      <c r="A30" s="123"/>
      <c r="B30" s="123"/>
      <c r="C30" s="123"/>
      <c r="D30" s="123"/>
      <c r="E30" s="123"/>
      <c r="F30" s="123"/>
      <c r="N30" s="80"/>
    </row>
    <row r="31" spans="1:14" s="76" customFormat="1" x14ac:dyDescent="0.2">
      <c r="A31" s="123"/>
      <c r="B31" s="123"/>
      <c r="C31" s="123"/>
      <c r="D31" s="123"/>
      <c r="E31" s="123"/>
      <c r="F31" s="123"/>
    </row>
    <row r="32" spans="1:14" s="76" customFormat="1" x14ac:dyDescent="0.2">
      <c r="A32" s="123"/>
      <c r="B32" s="123"/>
      <c r="C32" s="123"/>
      <c r="D32" s="123"/>
      <c r="E32" s="123"/>
      <c r="F32" s="123"/>
    </row>
    <row r="35" spans="14:14" x14ac:dyDescent="0.2">
      <c r="N35" s="80"/>
    </row>
    <row r="36" spans="14:14" x14ac:dyDescent="0.2">
      <c r="N36" s="80"/>
    </row>
    <row r="37" spans="14:14" x14ac:dyDescent="0.2">
      <c r="N37" s="80"/>
    </row>
    <row r="38" spans="14:14" x14ac:dyDescent="0.2">
      <c r="N38" s="80"/>
    </row>
  </sheetData>
  <conditionalFormatting sqref="E18 E20">
    <cfRule type="cellIs" dxfId="17" priority="61" operator="equal">
      <formula>"Done"</formula>
    </cfRule>
    <cfRule type="cellIs" dxfId="16" priority="62" operator="equal">
      <formula>"Advanced Standing"</formula>
    </cfRule>
    <cfRule type="cellIs" dxfId="15" priority="63" operator="equal">
      <formula>"Select from handbook"</formula>
    </cfRule>
    <cfRule type="cellIs" dxfId="14" priority="64" operator="equal">
      <formula>"Unit"</formula>
    </cfRule>
    <cfRule type="cellIs" dxfId="13" priority="65" operator="equal">
      <formula>0</formula>
    </cfRule>
    <cfRule type="containsErrors" dxfId="12" priority="66">
      <formula>ISERROR(E18)</formula>
    </cfRule>
  </conditionalFormatting>
  <conditionalFormatting sqref="E19">
    <cfRule type="cellIs" dxfId="11" priority="49" operator="equal">
      <formula>"Done"</formula>
    </cfRule>
    <cfRule type="cellIs" dxfId="10" priority="50" operator="equal">
      <formula>"Advanced Standing"</formula>
    </cfRule>
    <cfRule type="cellIs" dxfId="9" priority="51" operator="equal">
      <formula>"Select from handbook"</formula>
    </cfRule>
    <cfRule type="cellIs" dxfId="8" priority="52" operator="equal">
      <formula>"Unit"</formula>
    </cfRule>
    <cfRule type="cellIs" dxfId="7" priority="53" operator="equal">
      <formula>0</formula>
    </cfRule>
    <cfRule type="containsErrors" dxfId="6" priority="54">
      <formula>ISERROR(E19)</formula>
    </cfRule>
  </conditionalFormatting>
  <conditionalFormatting sqref="E21">
    <cfRule type="cellIs" dxfId="5" priority="55" operator="equal">
      <formula>"Done"</formula>
    </cfRule>
    <cfRule type="cellIs" dxfId="4" priority="56" operator="equal">
      <formula>"Advanced Standing"</formula>
    </cfRule>
    <cfRule type="cellIs" dxfId="3" priority="57" operator="equal">
      <formula>"Select from handbook"</formula>
    </cfRule>
    <cfRule type="cellIs" dxfId="2" priority="58" operator="equal">
      <formula>"Unit"</formula>
    </cfRule>
    <cfRule type="cellIs" dxfId="1" priority="59" operator="equal">
      <formula>0</formula>
    </cfRule>
    <cfRule type="containsErrors" dxfId="0" priority="60">
      <formula>ISERROR(E21)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3" ma:contentTypeDescription="Create a new document." ma:contentTypeScope="" ma:versionID="7a6d904d579070adbda6d7a35b14ab14">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73feffdde51b8753d9237614773254f4"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4F0388-B99D-4688-8540-4E5912E58AD8}">
  <ds:schemaRefs>
    <ds:schemaRef ds:uri="http://purl.org/dc/terms/"/>
    <ds:schemaRef ds:uri="6b707ee7-774c-4141-8c69-3f50efb0eaa0"/>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053a65b-a790-45aa-b23d-3e4902a85933"/>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A226DE1-678C-44B8-854D-499467BF4E76}">
  <ds:schemaRefs>
    <ds:schemaRef ds:uri="http://schemas.microsoft.com/sharepoint/v3/contenttype/forms"/>
  </ds:schemaRefs>
</ds:datastoreItem>
</file>

<file path=customXml/itemProps3.xml><?xml version="1.0" encoding="utf-8"?>
<ds:datastoreItem xmlns:ds="http://schemas.openxmlformats.org/officeDocument/2006/customXml" ds:itemID="{1A0178A3-4D00-4337-896C-C199F3923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OM-EDUC</vt:lpstr>
      <vt:lpstr>Unitsets</vt:lpstr>
      <vt:lpstr>PG Handbook</vt:lpstr>
      <vt:lpstr>Handbook</vt:lpstr>
      <vt:lpstr>OUAComm</vt:lpstr>
      <vt:lpstr>'OM-EDUC'!Print_Area</vt:lpstr>
      <vt:lpstr>Specs</vt:lpstr>
      <vt:lpstr>StudyCombs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Alex Clifton</cp:lastModifiedBy>
  <cp:lastPrinted>2021-08-13T03:08:07Z</cp:lastPrinted>
  <dcterms:created xsi:type="dcterms:W3CDTF">2021-08-13T01:57:19Z</dcterms:created>
  <dcterms:modified xsi:type="dcterms:W3CDTF">2022-11-30T04:05:28Z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ies>
</file>